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DHI/Publicado/"/>
    </mc:Choice>
  </mc:AlternateContent>
  <xr:revisionPtr revIDLastSave="1388" documentId="11_993E5E0554FA01655C317B663068E80605D70D9C" xr6:coauthVersionLast="47" xr6:coauthVersionMax="47" xr10:uidLastSave="{6010C15F-DC7D-47A9-B2F4-E2BE765E0788}"/>
  <workbookProtection workbookAlgorithmName="SHA-512" workbookHashValue="xisSie9cI+lX3T8XOKRD0QR5GhJ54hviVPwRHkFqYdd8QtGRn+IRiamKSWSTBD6lC4uuu7Ew9RqJJ94beskQjw==" workbookSaltValue="r6o8Ahf6LmNt8+5GPfYJTA==" workbookSpinCount="100000" lockStructure="1"/>
  <bookViews>
    <workbookView xWindow="22932" yWindow="-108" windowWidth="23256" windowHeight="12456" tabRatio="901" xr2:uid="{00000000-000D-0000-FFFF-FFFF00000000}"/>
  </bookViews>
  <sheets>
    <sheet name="MEL" sheetId="6" r:id="rId1"/>
    <sheet name="FEL" sheetId="7" r:id="rId2"/>
    <sheet name="MJR" sheetId="32" r:id="rId3"/>
    <sheet name="FJR" sheetId="33" r:id="rId4"/>
    <sheet name="JUV MASC" sheetId="34" r:id="rId5"/>
    <sheet name="JUV FEM" sheetId="35" r:id="rId6"/>
    <sheet name="INF JUV" sheetId="36" r:id="rId7"/>
    <sheet name="S30" sheetId="29" r:id="rId8"/>
    <sheet name="MA1" sheetId="19" r:id="rId9"/>
    <sheet name="MA2" sheetId="16" r:id="rId10"/>
    <sheet name="MB1" sheetId="14" r:id="rId11"/>
    <sheet name="MB2" sheetId="9" r:id="rId12"/>
    <sheet name="MC1" sheetId="20" r:id="rId13"/>
    <sheet name="MC2" sheetId="17" r:id="rId14"/>
    <sheet name="MD1" sheetId="28" r:id="rId15"/>
    <sheet name="MD2" sheetId="27" r:id="rId16"/>
  </sheets>
  <definedNames>
    <definedName name="_xlnm._FilterDatabase" localSheetId="1" hidden="1">FEL!$A$4:$M$4</definedName>
    <definedName name="_xlnm._FilterDatabase" localSheetId="3" hidden="1">FJR!$A$4:$M$4</definedName>
    <definedName name="_xlnm._FilterDatabase" localSheetId="6" hidden="1">'INF JUV'!$A$4:$N$4</definedName>
    <definedName name="_xlnm._FilterDatabase" localSheetId="5" hidden="1">'JUV FEM'!$A$4:$I$4</definedName>
    <definedName name="_xlnm._FilterDatabase" localSheetId="4" hidden="1">'JUV MASC'!$A$4:$N$4</definedName>
    <definedName name="_xlnm._FilterDatabase" localSheetId="8" hidden="1">'MA1'!$A$4:$O$4</definedName>
    <definedName name="_xlnm._FilterDatabase" localSheetId="9" hidden="1">'MA2'!$A$4:$O$4</definedName>
    <definedName name="_xlnm._FilterDatabase" localSheetId="10" hidden="1">'MB1'!$A$4:$O$4</definedName>
    <definedName name="_xlnm._FilterDatabase" localSheetId="11" hidden="1">'MB2'!$A$4:$O$4</definedName>
    <definedName name="_xlnm._FilterDatabase" localSheetId="12" hidden="1">'MC1'!$A$4:$N$4</definedName>
    <definedName name="_xlnm._FilterDatabase" localSheetId="13" hidden="1">'MC2'!$A$4:$J$4</definedName>
    <definedName name="_xlnm._FilterDatabase" localSheetId="14" hidden="1">'MD1'!$A$4:$K$4</definedName>
    <definedName name="_xlnm._FilterDatabase" localSheetId="15" hidden="1">'MD2'!$A$4:$I$4</definedName>
    <definedName name="_xlnm._FilterDatabase" localSheetId="0" hidden="1">MEL!$A$4:$O$4</definedName>
    <definedName name="_xlnm._FilterDatabase" localSheetId="2" hidden="1">MJR!$A$4:$N$4</definedName>
    <definedName name="_xlnm._FilterDatabase" localSheetId="7" hidden="1">'S30'!$A$4:$O$4</definedName>
    <definedName name="_xlnm.Print_Area" localSheetId="1">FEL!$A$1:$H$11</definedName>
    <definedName name="_xlnm.Print_Area" localSheetId="3">FJR!$A$1:$H$9</definedName>
    <definedName name="_xlnm.Print_Area" localSheetId="6">'INF JUV'!$A$1:$H$11</definedName>
    <definedName name="_xlnm.Print_Area" localSheetId="4">'JUV MASC'!$A$1:$H$13</definedName>
    <definedName name="_xlnm.Print_Area" localSheetId="0">MEL!$A$1:$H$32</definedName>
    <definedName name="_xlnm.Print_Area" localSheetId="2">MJR!$A$1:$H$16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28" l="1"/>
  <c r="G8" i="20"/>
  <c r="G9" i="20"/>
  <c r="G10" i="20"/>
  <c r="G11" i="20"/>
  <c r="G9" i="9"/>
  <c r="G10" i="9"/>
  <c r="G13" i="14"/>
  <c r="G14" i="14"/>
  <c r="G15" i="14"/>
  <c r="G16" i="14"/>
  <c r="G9" i="16"/>
  <c r="G10" i="16"/>
  <c r="G12" i="16"/>
  <c r="G13" i="16"/>
  <c r="G14" i="16"/>
  <c r="G15" i="16"/>
  <c r="G16" i="16"/>
  <c r="G15" i="19"/>
  <c r="G17" i="19"/>
  <c r="G19" i="19"/>
  <c r="G20" i="19"/>
  <c r="G24" i="29"/>
  <c r="G16" i="29"/>
  <c r="G18" i="29"/>
  <c r="G6" i="33"/>
  <c r="J6" i="36"/>
  <c r="J5" i="34"/>
  <c r="J7" i="34"/>
  <c r="J9" i="34"/>
  <c r="G5" i="27"/>
  <c r="J7" i="20"/>
  <c r="J5" i="20"/>
  <c r="J7" i="9"/>
  <c r="G8" i="7"/>
  <c r="G7" i="7"/>
  <c r="G9" i="7"/>
  <c r="J6" i="7"/>
  <c r="J5" i="7"/>
  <c r="J8" i="7"/>
  <c r="G22" i="6"/>
  <c r="G27" i="6"/>
  <c r="G29" i="6"/>
  <c r="G21" i="6"/>
  <c r="G23" i="6"/>
  <c r="G24" i="6"/>
  <c r="G25" i="6"/>
  <c r="G26" i="6"/>
  <c r="G30" i="6"/>
  <c r="G14" i="6"/>
  <c r="J6" i="28"/>
  <c r="K11" i="20"/>
  <c r="K10" i="20"/>
  <c r="K9" i="20"/>
  <c r="K8" i="20"/>
  <c r="G18" i="19"/>
  <c r="G11" i="19"/>
  <c r="G8" i="29"/>
  <c r="G12" i="29"/>
  <c r="G11" i="29"/>
  <c r="G17" i="29"/>
  <c r="G13" i="6" l="1"/>
  <c r="G17" i="6"/>
  <c r="G20" i="6"/>
  <c r="G19" i="6"/>
  <c r="L6" i="36"/>
  <c r="M7" i="9"/>
  <c r="L11" i="34"/>
  <c r="L5" i="34"/>
  <c r="L7" i="34"/>
  <c r="L6" i="34"/>
  <c r="L6" i="7"/>
  <c r="L5" i="7"/>
  <c r="O7" i="9"/>
  <c r="O8" i="16"/>
  <c r="G7" i="29"/>
  <c r="G15" i="29"/>
  <c r="G25" i="29"/>
  <c r="G14" i="29"/>
  <c r="M7" i="33"/>
  <c r="G18" i="6"/>
  <c r="G28" i="6"/>
  <c r="G15" i="6"/>
  <c r="G16" i="6"/>
  <c r="G5" i="28" l="1"/>
  <c r="G7" i="20"/>
  <c r="G8" i="14"/>
  <c r="G11" i="14"/>
  <c r="G5" i="14"/>
  <c r="G7" i="19"/>
  <c r="G12" i="19"/>
  <c r="G9" i="32"/>
  <c r="G14" i="32"/>
  <c r="G8" i="36"/>
  <c r="G9" i="36"/>
  <c r="G6" i="7"/>
  <c r="G7" i="36"/>
  <c r="G6" i="36"/>
  <c r="G5" i="34"/>
  <c r="G8" i="9"/>
  <c r="G12" i="14"/>
  <c r="G7" i="16"/>
  <c r="G8" i="19"/>
  <c r="G23" i="29"/>
  <c r="G21" i="29"/>
  <c r="G11" i="32"/>
  <c r="G9" i="34"/>
  <c r="G5" i="7"/>
  <c r="G5" i="9"/>
  <c r="G11" i="16"/>
  <c r="G16" i="19"/>
  <c r="G20" i="29"/>
  <c r="G19" i="29"/>
  <c r="G8" i="32"/>
  <c r="G13" i="32"/>
  <c r="G7" i="32"/>
  <c r="G6" i="20"/>
  <c r="G9" i="29" l="1"/>
  <c r="G6" i="29"/>
  <c r="G22" i="29"/>
  <c r="G6" i="14"/>
  <c r="G9" i="14"/>
  <c r="G13" i="19"/>
  <c r="G9" i="19"/>
  <c r="G6" i="19"/>
  <c r="G10" i="32"/>
  <c r="G5" i="19" l="1"/>
  <c r="G10" i="19"/>
  <c r="G13" i="29"/>
  <c r="G5" i="29"/>
  <c r="G10" i="29"/>
  <c r="G5" i="36"/>
  <c r="G5" i="35"/>
  <c r="G6" i="34"/>
  <c r="G7" i="34"/>
  <c r="G7" i="33"/>
  <c r="G5" i="33"/>
  <c r="G6" i="32"/>
  <c r="G5" i="32"/>
  <c r="G12" i="32"/>
  <c r="G8" i="6"/>
  <c r="G6" i="6"/>
  <c r="G9" i="6"/>
  <c r="G11" i="34"/>
  <c r="G10" i="34"/>
  <c r="G8" i="34"/>
  <c r="G6" i="16" l="1"/>
  <c r="G14" i="19"/>
  <c r="G7" i="9"/>
  <c r="G6" i="9"/>
  <c r="G10" i="14"/>
  <c r="G8" i="16"/>
  <c r="G5" i="16"/>
  <c r="G5" i="6"/>
  <c r="G11" i="6"/>
  <c r="G12" i="6"/>
  <c r="G7" i="6"/>
  <c r="G5" i="20"/>
  <c r="G5" i="17"/>
  <c r="G7" i="14"/>
  <c r="G10" i="6"/>
</calcChain>
</file>

<file path=xl/sharedStrings.xml><?xml version="1.0" encoding="utf-8"?>
<sst xmlns="http://schemas.openxmlformats.org/spreadsheetml/2006/main" count="795" uniqueCount="203">
  <si>
    <t>POS</t>
  </si>
  <si>
    <t>LICENÇA</t>
  </si>
  <si>
    <t>CATEG</t>
  </si>
  <si>
    <t>EQUIPE</t>
  </si>
  <si>
    <t>UF</t>
  </si>
  <si>
    <t>PTOS</t>
  </si>
  <si>
    <t>LUCAS EDUARDO ALVES DE BORBA</t>
  </si>
  <si>
    <t>MEL</t>
  </si>
  <si>
    <t>AVULSO</t>
  </si>
  <si>
    <t>SC</t>
  </si>
  <si>
    <t>Sul Brasileiro de DHI - Meeting de Verão</t>
  </si>
  <si>
    <t>DH2</t>
  </si>
  <si>
    <t>LUCAS OECHSLER</t>
  </si>
  <si>
    <t>SECEL JARAGUA DO SUL</t>
  </si>
  <si>
    <t>LEONARDO BECHER DA SILVA</t>
  </si>
  <si>
    <t>ASSOCIACAO PEDALA ITAPEMA DE CICLISMO</t>
  </si>
  <si>
    <t>JOÃO AUGUSTO HODECKER</t>
  </si>
  <si>
    <t>BRUNO AUGUSTO LESNIOVSKI</t>
  </si>
  <si>
    <t>IGOR ZARDO SELAU</t>
  </si>
  <si>
    <t>ASSOCIACAO TAQUARENSE DOS AMIGOS CICLISTAS</t>
  </si>
  <si>
    <t>RS</t>
  </si>
  <si>
    <t>LUCAS BERTOL</t>
  </si>
  <si>
    <t>AVAI F.C. - FME FLORIANOPOLIS - APGF</t>
  </si>
  <si>
    <t>DEYVID WINICIUS DE OLIVEIRA</t>
  </si>
  <si>
    <t>ANDREI BORSATTO GHENO</t>
  </si>
  <si>
    <t>DARLAN LUCAS TOMASELLI</t>
  </si>
  <si>
    <t>IAN RISH FODI</t>
  </si>
  <si>
    <t>ALAN COSTA CORREA</t>
  </si>
  <si>
    <t>HENRIQUE SCHROEDER FRITZE</t>
  </si>
  <si>
    <t>KARINA KOSMALA</t>
  </si>
  <si>
    <t>FEL</t>
  </si>
  <si>
    <t>SECRETARIA MUNICIPAL ESPORTE E LAZER PIÇARRAS</t>
  </si>
  <si>
    <t>PAULA DOS SANTOS SIKORSKI</t>
  </si>
  <si>
    <t>FJR</t>
  </si>
  <si>
    <t>PR</t>
  </si>
  <si>
    <t>AUGUSTO WENING</t>
  </si>
  <si>
    <t>MJR</t>
  </si>
  <si>
    <t>PBRT - PRO BIKERS RACING TEAM</t>
  </si>
  <si>
    <t>FRANCISCO SIKORSKI KONIG</t>
  </si>
  <si>
    <t>GABRIEL HENRIQUE ZIMMERMANN DOS SANTOS</t>
  </si>
  <si>
    <t>CHRISTOPHER VIDAL LEITZKE</t>
  </si>
  <si>
    <t>MURILO HAAS DE LIMA</t>
  </si>
  <si>
    <t>ASSOCIACAO CARLOS BARBOSA DE CICLISMO</t>
  </si>
  <si>
    <t>ES</t>
  </si>
  <si>
    <t>YURI GIRARDI</t>
  </si>
  <si>
    <t>ARTHUR MEIRA SCHROH</t>
  </si>
  <si>
    <t>IGOR KUSTER RIBEIRO</t>
  </si>
  <si>
    <t>THIESCO FELIPE SCHUTZ</t>
  </si>
  <si>
    <t>S30</t>
  </si>
  <si>
    <t>NATHAN GABRIEL HERTEL</t>
  </si>
  <si>
    <t>ASSOCIAÇÃO IBIRAMENSE DE CICLISMO</t>
  </si>
  <si>
    <t>JOAO ANTONIO VIEIRA DE OLIVEIRA</t>
  </si>
  <si>
    <t>RUAN CARLOS GONCALVES</t>
  </si>
  <si>
    <t>BRAYAN VINICIUS VANZUITA</t>
  </si>
  <si>
    <t>HENRIQUE MIGUEL FEDALTO</t>
  </si>
  <si>
    <t>GUILHERME MOREIRA KUGLER</t>
  </si>
  <si>
    <t>GUILHERME FERREIRA DE OLIVEIRA</t>
  </si>
  <si>
    <t>RANGEL VINICIUS ITTNER</t>
  </si>
  <si>
    <t>SECRETARIA DE EVENTOS, ESPORTE E LAZER POMERODE</t>
  </si>
  <si>
    <t>NIKOLAS LESSMANN SPREDEMANN</t>
  </si>
  <si>
    <t>TARLON ANDRE CAYE DA COSTA</t>
  </si>
  <si>
    <t>HENRIQUE PEIXER</t>
  </si>
  <si>
    <t>FELIPE ALVES DE CAMPOS</t>
  </si>
  <si>
    <t>GABRIEL HAAS BISSOLOTI</t>
  </si>
  <si>
    <t>EDUARDO VENÍCIO DOS SANTOS</t>
  </si>
  <si>
    <t>MA1</t>
  </si>
  <si>
    <t>MA2</t>
  </si>
  <si>
    <t>FERNANDO BERRI PAUL</t>
  </si>
  <si>
    <t>TIJUCAS BIKE TEAM</t>
  </si>
  <si>
    <t>PAULO SÉRGIO DA SILVEIRA</t>
  </si>
  <si>
    <t>TIAGO NILTON RADDATZ POLZIN</t>
  </si>
  <si>
    <t>BRUNO VON ZASCHAU</t>
  </si>
  <si>
    <t>WILLIAN ZOZ</t>
  </si>
  <si>
    <t>ORIDES CATANI JUNIOR</t>
  </si>
  <si>
    <t>LUIZ EDUARDO SCHEFFER</t>
  </si>
  <si>
    <t>JULIO CESAR KIMPINSKI</t>
  </si>
  <si>
    <t>ADEPI - ASSOCIACAO DESPORTIVA E PARADESPORTIVA IRATI</t>
  </si>
  <si>
    <t>FERNANDO CARVALHO</t>
  </si>
  <si>
    <t>PEDAL BATISTENSE RACING TEAM</t>
  </si>
  <si>
    <t>RENATO PEREIRA</t>
  </si>
  <si>
    <t>RAFAEL COLOMBO</t>
  </si>
  <si>
    <t>MB1</t>
  </si>
  <si>
    <t>ARMELINDO SAUTNER CARVALHO</t>
  </si>
  <si>
    <t>DIONIVON GONCALVES</t>
  </si>
  <si>
    <t>DOUGLAS SANTIAGO EVANGELISTA</t>
  </si>
  <si>
    <t>GUILHERME GRABOWSKI DOS SANTOS</t>
  </si>
  <si>
    <t>LUIZ CARLOS LINHARES JUNIOR</t>
  </si>
  <si>
    <t>MB2</t>
  </si>
  <si>
    <t>UBALDINO RODRIGUES SOARES FILHO</t>
  </si>
  <si>
    <t>FLAVIO HODECKER</t>
  </si>
  <si>
    <t>GUSTAVO ZANELLA APPEL</t>
  </si>
  <si>
    <t>MJU</t>
  </si>
  <si>
    <t>DAVI ZIMMERMANN DOS SANTOS</t>
  </si>
  <si>
    <t>ARTHUR DE SOUZA MORARI</t>
  </si>
  <si>
    <t>LEONARDO ALMEIDA BACHINSKI</t>
  </si>
  <si>
    <t>JORGE HENRIQUE MABA</t>
  </si>
  <si>
    <t>MINF</t>
  </si>
  <si>
    <t>BRUNO MICHELMANN</t>
  </si>
  <si>
    <t>Downhill de Sapiranga</t>
  </si>
  <si>
    <t>MAICON ZOTTIS</t>
  </si>
  <si>
    <t>LUCAS MAIA DE NEGRI</t>
  </si>
  <si>
    <t>LUAN EDUARDO LESNIOVSKI</t>
  </si>
  <si>
    <t>BRUNO SEGER</t>
  </si>
  <si>
    <t>JEAN CARLOS POLESELLO</t>
  </si>
  <si>
    <t>GUILHERME CESAR KREMER</t>
  </si>
  <si>
    <t>TIAGO LUMERTZ DOS SANTOS</t>
  </si>
  <si>
    <t>LEONARDO DE FREITAS GRIEBLER</t>
  </si>
  <si>
    <t>VOLKMAR GUSTAV BERCHTOLD FILHO</t>
  </si>
  <si>
    <t>LEANDRO BARIVIERA</t>
  </si>
  <si>
    <t>BIKE &amp; CIA</t>
  </si>
  <si>
    <t>THEO BORGES DA COSTA FERNANDES</t>
  </si>
  <si>
    <t>ASSOCIACAO MOUNTAIN BIKE BH DE CICLISMO</t>
  </si>
  <si>
    <t>MG</t>
  </si>
  <si>
    <t>CAETANO BALESTRIN BRUNET</t>
  </si>
  <si>
    <t>LUCAS MOREIRA MARINS</t>
  </si>
  <si>
    <t>ANTONIO VOGEL ODERICH</t>
  </si>
  <si>
    <t>KEVIN CORBELINI</t>
  </si>
  <si>
    <t>ADHV ASSOCIACAO DE MOUTAIN BIKE DOWN HILL DO VINHO</t>
  </si>
  <si>
    <t>LARISSA HOLSCHER DA LUZ</t>
  </si>
  <si>
    <t>DHI Bike Park Pilon</t>
  </si>
  <si>
    <t>DH1</t>
  </si>
  <si>
    <t>GABRIEL DIAS LACRIMANTI</t>
  </si>
  <si>
    <t>SP</t>
  </si>
  <si>
    <t>LUCAS DA COSTA DA SILVA</t>
  </si>
  <si>
    <t>GUILHERME GUESSER</t>
  </si>
  <si>
    <t>HEITHOR BORCHARDT BARBOSA</t>
  </si>
  <si>
    <t>NAYARA BUENO DA SILVA CATTONI</t>
  </si>
  <si>
    <t>LEONARDO CAMARGO DOS PASSOS</t>
  </si>
  <si>
    <t>BERNARDO FELIPE MENGARDA</t>
  </si>
  <si>
    <t>LUIGI PELUSO CADORE</t>
  </si>
  <si>
    <t>CRISTIANO RODRIGO EWALD</t>
  </si>
  <si>
    <t>ITERSON MABA</t>
  </si>
  <si>
    <t>SIDNEI MACHADO</t>
  </si>
  <si>
    <t>GUILHERME AUGUSTO FRETTA LACERDA</t>
  </si>
  <si>
    <t>Downhill de São Vendelino</t>
  </si>
  <si>
    <t>DIEGO LOVATEL ZOLLNER</t>
  </si>
  <si>
    <t>FELIPE AUGUSTO MORAES MAIA</t>
  </si>
  <si>
    <t>11844</t>
  </si>
  <si>
    <t>ADRIANO SILVA CARDOSO</t>
  </si>
  <si>
    <t>ROGERIO NUNES DE AZEVEDO</t>
  </si>
  <si>
    <t>ATLETA</t>
  </si>
  <si>
    <t>MC1</t>
  </si>
  <si>
    <t>MD1</t>
  </si>
  <si>
    <t>CAIO VIEIRA WERNECK</t>
  </si>
  <si>
    <t>RJ</t>
  </si>
  <si>
    <t>Desafio Downhill da Usina 2025</t>
  </si>
  <si>
    <t>DH3</t>
  </si>
  <si>
    <t>JESUS RODRIGUEZ XAVIER</t>
  </si>
  <si>
    <t>NATHAN MELO RODRIGUES</t>
  </si>
  <si>
    <t>LUCAS SILVA RIBEIRO</t>
  </si>
  <si>
    <t>BRUNO ISMERIO BORHER</t>
  </si>
  <si>
    <t>ALEXANDRE GOMES STEPANOV</t>
  </si>
  <si>
    <t>NARA FARIA DA SILVA</t>
  </si>
  <si>
    <t>DANIELA OLIVEIRA ARAUJO</t>
  </si>
  <si>
    <t>KAUANY DINIZ PEREIRA</t>
  </si>
  <si>
    <t>DYEGO BATISTA SOUZA PEREIRA</t>
  </si>
  <si>
    <t>JANDERSON PEREIRA DOS SANTOS</t>
  </si>
  <si>
    <t>HOLDINE ALMEIDA DE SOUZA</t>
  </si>
  <si>
    <t>JOÃO DANIEL DE OLIVEIRA AMORIM</t>
  </si>
  <si>
    <t>ELIMAR OLIVEIRA DOS SANTOS</t>
  </si>
  <si>
    <t>SULIVAN CESAR PILER MARTINS</t>
  </si>
  <si>
    <t>CARLOS ANTONIO DELLAQUA</t>
  </si>
  <si>
    <t>NESTOR ASSIS VIDAL JUNIOR</t>
  </si>
  <si>
    <t>CARLOS SANTIAGO LONDONO AVENDANO</t>
  </si>
  <si>
    <t>JAILTON DEOLINDO MESQUITA</t>
  </si>
  <si>
    <t>BRUNO FERREIRA PAES DE LIMA</t>
  </si>
  <si>
    <t>DANYEL RODRIGUES DE OLIVEIRA ARAUJO</t>
  </si>
  <si>
    <t>HIGOR DE SOUZA ANTUNES</t>
  </si>
  <si>
    <t>RENATO CORREA SANTORIO</t>
  </si>
  <si>
    <t>CARLOS JANDER TAVARES VIEIRA</t>
  </si>
  <si>
    <t>AYR CLÁUDIO ASSIS FREITAS</t>
  </si>
  <si>
    <t>PLINIO GOMES DE MATTOS NETO</t>
  </si>
  <si>
    <t>HUDSON BUSSARD CAMPOS OLIVEIRA</t>
  </si>
  <si>
    <t>JOSE AUGUSTO RODRIGUES</t>
  </si>
  <si>
    <t>CARLOS HUGO CARAMUSSANÇAR BENSI</t>
  </si>
  <si>
    <t>YAN ALVES RODRIGUES</t>
  </si>
  <si>
    <t>DHI Ribeirão dos Russos</t>
  </si>
  <si>
    <t>BRUNO HENRIQUE ZOZ</t>
  </si>
  <si>
    <t>LUCAS DAL PIVA LONGHI</t>
  </si>
  <si>
    <t>WILLIAM CESAR MICHALACK</t>
  </si>
  <si>
    <t>LIANDRA HEIMANN</t>
  </si>
  <si>
    <t>DAVID EDUARDO VENTURA</t>
  </si>
  <si>
    <t>HENRIQUE CISLAGHI</t>
  </si>
  <si>
    <t>DORON HAKAN CATTONI</t>
  </si>
  <si>
    <t>GILSON RODRIGUES DA ROSA</t>
  </si>
  <si>
    <t>ANTONIO PAULO LONGHI</t>
  </si>
  <si>
    <t>MD2</t>
  </si>
  <si>
    <t>RANKING MTB DOWNHILL - ELITE MASCULINO -  16/06/2025</t>
  </si>
  <si>
    <t>RANKING MTB DOWNHILL - ELITE FEMININO - 16/06/2025</t>
  </si>
  <si>
    <t>RANKING MTB DOWNHILL - JUNIOR MASCULINO -  16/06/2025</t>
  </si>
  <si>
    <t>RANKING MTB DOWNHILL - JUNIOR FEMININO - 16/06/2025</t>
  </si>
  <si>
    <t>RANKING MTB DOWNHILL - JUVENIL MASCULINO -  16/06/2025</t>
  </si>
  <si>
    <t>RANKING MTB DOWNHILL - JUVENIL FEMININO - 16/06/2025</t>
  </si>
  <si>
    <t>RANKING MTB DOWNHILL - INFANTOJUVENIL MASCULINO - 16/06/2025</t>
  </si>
  <si>
    <t>RANKING MTB DOWNHILL - SUB 30 MASCULINO - 16/06/2025</t>
  </si>
  <si>
    <t>RANKING MTB DOWNHILL - MASTER A1 MASCULINO - 16/06/2025</t>
  </si>
  <si>
    <t>RANKING MTB DOWNHILL - MASTER A2 MASCULINO - 16/06/2025</t>
  </si>
  <si>
    <t>RANKING MTB DOWNHILL - MASTER B1 MASCULINO - 16/06/2025</t>
  </si>
  <si>
    <t>RANKING MTB DOWNHILL - MASTER B2 MASCULINO - 16/06/2025</t>
  </si>
  <si>
    <t>RANKING MTB DOWNHILL - MASTER C1 MASCULINO - 16/06/2025</t>
  </si>
  <si>
    <t>RANKING MTB DOWNHILL - MASTER C2 MASCULINO - 16/06/2025</t>
  </si>
  <si>
    <t>RANKING MTB DOWNHILL - MASTER D1 MASCULINO - 16/06/2025</t>
  </si>
  <si>
    <t>RANKING MTB DOWNHILL - MASTER D2 MASCULINO - 16/06/2025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</si>
</sst>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0" fillId="4" borderId="0" applyNumberFormat="0" applyBorder="0" applyAlignment="0" applyProtection="0"/>
  </cellStyleXfs>
  <cellXfs count="56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14" fontId="17" fillId="0" borderId="9" xfId="0" applyNumberFormat="1" applyFont="1" applyBorder="1" applyAlignment="1">
      <alignment horizontal="center" vertical="center"/>
    </xf>
    <xf numFmtId="14" fontId="17" fillId="0" borderId="10" xfId="0" applyNumberFormat="1" applyFont="1" applyBorder="1" applyAlignment="1">
      <alignment horizontal="center" vertical="center"/>
    </xf>
    <xf numFmtId="14" fontId="17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2">
    <cellStyle name="40% - Ênfase3 2" xfId="21" xr:uid="{00000000-0005-0000-0000-000000000000}"/>
    <cellStyle name="Hiperlink" xfId="1" builtinId="8"/>
    <cellStyle name="Normal" xfId="0" builtinId="0"/>
    <cellStyle name="Normal 18" xfId="2" xr:uid="{00000000-0005-0000-0000-000003000000}"/>
    <cellStyle name="Normal 19" xfId="3" xr:uid="{00000000-0005-0000-0000-000004000000}"/>
    <cellStyle name="Normal 2" xfId="4" xr:uid="{00000000-0005-0000-0000-000005000000}"/>
    <cellStyle name="Normal 2 17" xfId="5" xr:uid="{00000000-0005-0000-0000-000006000000}"/>
    <cellStyle name="Normal 2 2" xfId="6" xr:uid="{00000000-0005-0000-0000-000007000000}"/>
    <cellStyle name="Normal 2 3" xfId="7" xr:uid="{00000000-0005-0000-0000-000008000000}"/>
    <cellStyle name="Normal 2 4" xfId="8" xr:uid="{00000000-0005-0000-0000-000009000000}"/>
    <cellStyle name="Normal 21" xfId="9" xr:uid="{00000000-0005-0000-0000-00000A000000}"/>
    <cellStyle name="Normal 3" xfId="10" xr:uid="{00000000-0005-0000-0000-00000B000000}"/>
    <cellStyle name="Normal 3 2" xfId="11" xr:uid="{00000000-0005-0000-0000-00000C000000}"/>
    <cellStyle name="Normal 3 2 2" xfId="12" xr:uid="{00000000-0005-0000-0000-00000D000000}"/>
    <cellStyle name="Normal 3 2 2 2" xfId="13" xr:uid="{00000000-0005-0000-0000-00000E000000}"/>
    <cellStyle name="Normal 3 2 2 3" xfId="14" xr:uid="{00000000-0005-0000-0000-00000F000000}"/>
    <cellStyle name="Normal 4" xfId="15" xr:uid="{00000000-0005-0000-0000-000010000000}"/>
    <cellStyle name="Normal 5" xfId="16" xr:uid="{00000000-0005-0000-0000-000011000000}"/>
    <cellStyle name="Normal 6" xfId="17" xr:uid="{00000000-0005-0000-0000-000012000000}"/>
    <cellStyle name="Normal 6 2" xfId="18" xr:uid="{00000000-0005-0000-0000-000013000000}"/>
    <cellStyle name="Normal 7" xfId="19" xr:uid="{00000000-0005-0000-0000-000014000000}"/>
    <cellStyle name="Normal 8" xfId="20" xr:uid="{00000000-0005-0000-0000-000015000000}"/>
  </cellStyles>
  <dxfs count="16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4</xdr:col>
      <xdr:colOff>4015882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5</xdr:col>
      <xdr:colOff>410583</xdr:colOff>
      <xdr:row>1</xdr:row>
      <xdr:rowOff>29807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4</xdr:col>
      <xdr:colOff>4015068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238349</xdr:colOff>
      <xdr:row>1</xdr:row>
      <xdr:rowOff>31712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466725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128868</xdr:colOff>
      <xdr:row>1</xdr:row>
      <xdr:rowOff>33617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171450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187138</xdr:colOff>
      <xdr:row>0</xdr:row>
      <xdr:rowOff>58831</xdr:rowOff>
    </xdr:from>
    <xdr:to>
      <xdr:col>6</xdr:col>
      <xdr:colOff>83148</xdr:colOff>
      <xdr:row>1</xdr:row>
      <xdr:rowOff>33617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1A179048-B0E7-4EC1-88D0-11939933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7610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5</xdr:col>
      <xdr:colOff>68035</xdr:colOff>
      <xdr:row>0</xdr:row>
      <xdr:rowOff>815341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4</xdr:col>
      <xdr:colOff>4382620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5</xdr:col>
      <xdr:colOff>424680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5</xdr:col>
      <xdr:colOff>291533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5</xdr:col>
      <xdr:colOff>20683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59615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257175</xdr:colOff>
      <xdr:row>0</xdr:row>
      <xdr:rowOff>869156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5</xdr:col>
      <xdr:colOff>280987</xdr:colOff>
      <xdr:row>1</xdr:row>
      <xdr:rowOff>71436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1"/>
  <sheetViews>
    <sheetView tabSelected="1" zoomScale="55" zoomScaleNormal="55" workbookViewId="0">
      <selection activeCell="E17" sqref="E17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60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145</v>
      </c>
      <c r="L1" s="54" t="s">
        <v>134</v>
      </c>
      <c r="M1" s="54" t="s">
        <v>119</v>
      </c>
      <c r="N1" s="54" t="s">
        <v>98</v>
      </c>
      <c r="O1" s="54" t="s">
        <v>10</v>
      </c>
      <c r="P1" s="46"/>
    </row>
    <row r="2" spans="1:16" s="4" customFormat="1" ht="96.75" customHeight="1">
      <c r="A2" s="48" t="s">
        <v>187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47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45809</v>
      </c>
      <c r="L3" s="19">
        <v>45760</v>
      </c>
      <c r="M3" s="19">
        <v>45753</v>
      </c>
      <c r="N3" s="19">
        <v>45704</v>
      </c>
      <c r="O3" s="19">
        <v>45697</v>
      </c>
      <c r="P3" s="34"/>
    </row>
    <row r="4" spans="1:16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146</v>
      </c>
      <c r="L4" s="21" t="s">
        <v>11</v>
      </c>
      <c r="M4" s="21" t="s">
        <v>120</v>
      </c>
      <c r="N4" s="21" t="s">
        <v>11</v>
      </c>
      <c r="O4" s="21" t="s">
        <v>11</v>
      </c>
      <c r="P4" s="35"/>
    </row>
    <row r="5" spans="1:16" s="11" customFormat="1" ht="18" customHeight="1">
      <c r="A5" s="1">
        <v>1</v>
      </c>
      <c r="B5" s="1">
        <v>28766</v>
      </c>
      <c r="C5" s="5" t="s">
        <v>14</v>
      </c>
      <c r="D5" s="1" t="s">
        <v>7</v>
      </c>
      <c r="E5" s="6" t="s">
        <v>15</v>
      </c>
      <c r="F5" s="1" t="s">
        <v>9</v>
      </c>
      <c r="G5" s="1">
        <f t="shared" ref="G5:G30" si="0">SUM(I5:O5)</f>
        <v>310</v>
      </c>
      <c r="H5" s="31"/>
      <c r="I5" s="7"/>
      <c r="J5" s="7">
        <v>60</v>
      </c>
      <c r="K5" s="7"/>
      <c r="L5" s="7">
        <v>55</v>
      </c>
      <c r="M5" s="7">
        <v>85</v>
      </c>
      <c r="N5" s="7">
        <v>60</v>
      </c>
      <c r="O5" s="7">
        <v>50</v>
      </c>
      <c r="P5" s="36"/>
    </row>
    <row r="6" spans="1:16" s="11" customFormat="1" ht="18" customHeight="1">
      <c r="A6" s="1">
        <v>2</v>
      </c>
      <c r="B6" s="1">
        <v>35009</v>
      </c>
      <c r="C6" s="5" t="s">
        <v>16</v>
      </c>
      <c r="D6" s="1" t="s">
        <v>7</v>
      </c>
      <c r="E6" s="6" t="s">
        <v>8</v>
      </c>
      <c r="F6" s="1" t="s">
        <v>9</v>
      </c>
      <c r="G6" s="1">
        <f t="shared" si="0"/>
        <v>300</v>
      </c>
      <c r="H6" s="31"/>
      <c r="I6" s="7"/>
      <c r="J6" s="7">
        <v>50</v>
      </c>
      <c r="K6" s="7"/>
      <c r="L6" s="7">
        <v>45</v>
      </c>
      <c r="M6" s="7">
        <v>110</v>
      </c>
      <c r="N6" s="7">
        <v>50</v>
      </c>
      <c r="O6" s="7">
        <v>45</v>
      </c>
      <c r="P6" s="36"/>
    </row>
    <row r="7" spans="1:16" s="11" customFormat="1" ht="18" customHeight="1">
      <c r="A7" s="1">
        <v>3</v>
      </c>
      <c r="B7" s="1">
        <v>8791</v>
      </c>
      <c r="C7" s="5" t="s">
        <v>21</v>
      </c>
      <c r="D7" s="1" t="s">
        <v>7</v>
      </c>
      <c r="E7" s="6" t="s">
        <v>22</v>
      </c>
      <c r="F7" s="1" t="s">
        <v>9</v>
      </c>
      <c r="G7" s="1">
        <f t="shared" si="0"/>
        <v>260</v>
      </c>
      <c r="H7" s="31"/>
      <c r="I7" s="7"/>
      <c r="J7" s="7">
        <v>45</v>
      </c>
      <c r="K7" s="7"/>
      <c r="L7" s="7">
        <v>60</v>
      </c>
      <c r="M7" s="7">
        <v>90</v>
      </c>
      <c r="N7" s="7">
        <v>35</v>
      </c>
      <c r="O7" s="7">
        <v>30</v>
      </c>
      <c r="P7" s="36"/>
    </row>
    <row r="8" spans="1:16" s="11" customFormat="1" ht="18" customHeight="1">
      <c r="A8" s="1">
        <v>4</v>
      </c>
      <c r="B8" s="1">
        <v>11120</v>
      </c>
      <c r="C8" s="5" t="s">
        <v>12</v>
      </c>
      <c r="D8" s="1" t="s">
        <v>7</v>
      </c>
      <c r="E8" s="6" t="s">
        <v>13</v>
      </c>
      <c r="F8" s="1" t="s">
        <v>9</v>
      </c>
      <c r="G8" s="1">
        <f t="shared" si="0"/>
        <v>215</v>
      </c>
      <c r="H8" s="31"/>
      <c r="I8" s="7"/>
      <c r="J8" s="7"/>
      <c r="K8" s="7"/>
      <c r="L8" s="7">
        <v>35</v>
      </c>
      <c r="M8" s="7">
        <v>80</v>
      </c>
      <c r="N8" s="7">
        <v>45</v>
      </c>
      <c r="O8" s="7">
        <v>55</v>
      </c>
      <c r="P8" s="36"/>
    </row>
    <row r="9" spans="1:16" s="11" customFormat="1" ht="18" customHeight="1">
      <c r="A9" s="1">
        <v>5</v>
      </c>
      <c r="B9" s="1">
        <v>10880</v>
      </c>
      <c r="C9" s="5" t="s">
        <v>6</v>
      </c>
      <c r="D9" s="1" t="s">
        <v>7</v>
      </c>
      <c r="E9" s="6" t="s">
        <v>8</v>
      </c>
      <c r="F9" s="1" t="s">
        <v>9</v>
      </c>
      <c r="G9" s="1">
        <f t="shared" si="0"/>
        <v>210</v>
      </c>
      <c r="H9" s="31"/>
      <c r="I9" s="7"/>
      <c r="J9" s="7">
        <v>55</v>
      </c>
      <c r="K9" s="7"/>
      <c r="L9" s="7"/>
      <c r="M9" s="7">
        <v>95</v>
      </c>
      <c r="N9" s="7"/>
      <c r="O9" s="7">
        <v>60</v>
      </c>
      <c r="P9" s="36"/>
    </row>
    <row r="10" spans="1:16" s="11" customFormat="1" ht="18" customHeight="1">
      <c r="A10" s="1">
        <v>6</v>
      </c>
      <c r="B10" s="1">
        <v>27693</v>
      </c>
      <c r="C10" s="22" t="s">
        <v>17</v>
      </c>
      <c r="D10" s="23" t="s">
        <v>7</v>
      </c>
      <c r="E10" s="5" t="s">
        <v>8</v>
      </c>
      <c r="F10" s="1" t="s">
        <v>9</v>
      </c>
      <c r="G10" s="1">
        <f t="shared" si="0"/>
        <v>200</v>
      </c>
      <c r="H10" s="32"/>
      <c r="I10" s="1"/>
      <c r="J10" s="1">
        <v>40</v>
      </c>
      <c r="K10" s="1"/>
      <c r="L10" s="1">
        <v>25</v>
      </c>
      <c r="M10" s="1">
        <v>75</v>
      </c>
      <c r="N10" s="1">
        <v>20</v>
      </c>
      <c r="O10" s="7">
        <v>40</v>
      </c>
      <c r="P10" s="36"/>
    </row>
    <row r="11" spans="1:16" s="11" customFormat="1" ht="18" customHeight="1">
      <c r="A11" s="1">
        <v>7</v>
      </c>
      <c r="B11" s="24">
        <v>35198</v>
      </c>
      <c r="C11" s="25" t="s">
        <v>23</v>
      </c>
      <c r="D11" s="24" t="s">
        <v>7</v>
      </c>
      <c r="E11" s="26" t="s">
        <v>13</v>
      </c>
      <c r="F11" s="24" t="s">
        <v>9</v>
      </c>
      <c r="G11" s="1">
        <f t="shared" si="0"/>
        <v>130</v>
      </c>
      <c r="H11" s="31"/>
      <c r="I11" s="44"/>
      <c r="J11" s="44">
        <v>35</v>
      </c>
      <c r="K11" s="44"/>
      <c r="L11" s="44"/>
      <c r="M11" s="44">
        <v>70</v>
      </c>
      <c r="N11" s="44"/>
      <c r="O11" s="7">
        <v>25</v>
      </c>
      <c r="P11" s="36"/>
    </row>
    <row r="12" spans="1:16" s="11" customFormat="1" ht="18" customHeight="1">
      <c r="A12" s="1">
        <v>8</v>
      </c>
      <c r="B12" s="1">
        <v>42986</v>
      </c>
      <c r="C12" s="5" t="s">
        <v>18</v>
      </c>
      <c r="D12" s="1" t="s">
        <v>7</v>
      </c>
      <c r="E12" s="5" t="s">
        <v>19</v>
      </c>
      <c r="F12" s="1" t="s">
        <v>20</v>
      </c>
      <c r="G12" s="1">
        <f t="shared" si="0"/>
        <v>115</v>
      </c>
      <c r="H12" s="32"/>
      <c r="I12" s="1"/>
      <c r="J12" s="1"/>
      <c r="K12" s="1"/>
      <c r="L12" s="1">
        <v>40</v>
      </c>
      <c r="M12" s="1"/>
      <c r="N12" s="1">
        <v>40</v>
      </c>
      <c r="O12" s="1">
        <v>35</v>
      </c>
      <c r="P12" s="32"/>
    </row>
    <row r="13" spans="1:16" s="11" customFormat="1" ht="18" customHeight="1">
      <c r="A13" s="1">
        <v>9</v>
      </c>
      <c r="B13" s="1">
        <v>40279</v>
      </c>
      <c r="C13" s="5" t="s">
        <v>99</v>
      </c>
      <c r="D13" s="1" t="s">
        <v>7</v>
      </c>
      <c r="E13" s="6" t="s">
        <v>22</v>
      </c>
      <c r="F13" s="1" t="s">
        <v>9</v>
      </c>
      <c r="G13" s="1">
        <f t="shared" si="0"/>
        <v>105</v>
      </c>
      <c r="H13" s="31"/>
      <c r="I13" s="7"/>
      <c r="J13" s="7"/>
      <c r="K13" s="7"/>
      <c r="L13" s="7">
        <v>50</v>
      </c>
      <c r="M13" s="7"/>
      <c r="N13" s="7">
        <v>55</v>
      </c>
      <c r="O13" s="7"/>
      <c r="P13" s="36"/>
    </row>
    <row r="14" spans="1:16" s="11" customFormat="1" ht="18" customHeight="1">
      <c r="A14" s="1">
        <v>10</v>
      </c>
      <c r="B14" s="1">
        <v>38095</v>
      </c>
      <c r="C14" s="5" t="s">
        <v>24</v>
      </c>
      <c r="D14" s="1" t="s">
        <v>7</v>
      </c>
      <c r="E14" s="6" t="s">
        <v>19</v>
      </c>
      <c r="F14" s="1" t="s">
        <v>20</v>
      </c>
      <c r="G14" s="1">
        <f t="shared" si="0"/>
        <v>85</v>
      </c>
      <c r="H14" s="31"/>
      <c r="I14" s="7"/>
      <c r="J14" s="7">
        <v>5</v>
      </c>
      <c r="K14" s="7"/>
      <c r="L14" s="7">
        <v>30</v>
      </c>
      <c r="M14" s="7"/>
      <c r="N14" s="7">
        <v>30</v>
      </c>
      <c r="O14" s="7">
        <v>20</v>
      </c>
      <c r="P14" s="36"/>
    </row>
    <row r="15" spans="1:16" s="11" customFormat="1" ht="18" customHeight="1">
      <c r="A15" s="1">
        <v>10</v>
      </c>
      <c r="B15" s="1">
        <v>30303</v>
      </c>
      <c r="C15" s="5" t="s">
        <v>26</v>
      </c>
      <c r="D15" s="1" t="s">
        <v>7</v>
      </c>
      <c r="E15" s="6" t="s">
        <v>8</v>
      </c>
      <c r="F15" s="1" t="s">
        <v>9</v>
      </c>
      <c r="G15" s="1">
        <f t="shared" si="0"/>
        <v>85</v>
      </c>
      <c r="H15" s="31"/>
      <c r="I15" s="7"/>
      <c r="J15" s="7">
        <v>15</v>
      </c>
      <c r="K15" s="7"/>
      <c r="L15" s="7"/>
      <c r="M15" s="7">
        <v>60</v>
      </c>
      <c r="N15" s="7"/>
      <c r="O15" s="7">
        <v>10</v>
      </c>
      <c r="P15" s="36"/>
    </row>
    <row r="16" spans="1:16" s="11" customFormat="1" ht="18" customHeight="1">
      <c r="A16" s="1">
        <v>12</v>
      </c>
      <c r="B16" s="1">
        <v>11520</v>
      </c>
      <c r="C16" s="5" t="s">
        <v>25</v>
      </c>
      <c r="D16" s="1" t="s">
        <v>7</v>
      </c>
      <c r="E16" s="6" t="s">
        <v>13</v>
      </c>
      <c r="F16" s="1" t="s">
        <v>9</v>
      </c>
      <c r="G16" s="1">
        <f t="shared" si="0"/>
        <v>78</v>
      </c>
      <c r="H16" s="31"/>
      <c r="I16" s="7"/>
      <c r="J16" s="7"/>
      <c r="K16" s="7"/>
      <c r="L16" s="7">
        <v>20</v>
      </c>
      <c r="M16" s="7">
        <v>35</v>
      </c>
      <c r="N16" s="7">
        <v>8</v>
      </c>
      <c r="O16" s="7">
        <v>15</v>
      </c>
      <c r="P16" s="36"/>
    </row>
    <row r="17" spans="1:16" s="11" customFormat="1" ht="18" customHeight="1">
      <c r="A17" s="1">
        <v>13</v>
      </c>
      <c r="B17" s="1">
        <v>17460</v>
      </c>
      <c r="C17" s="5" t="s">
        <v>100</v>
      </c>
      <c r="D17" s="1" t="s">
        <v>7</v>
      </c>
      <c r="E17" s="6" t="s">
        <v>19</v>
      </c>
      <c r="F17" s="1" t="s">
        <v>20</v>
      </c>
      <c r="G17" s="1">
        <f t="shared" si="0"/>
        <v>70</v>
      </c>
      <c r="H17" s="31"/>
      <c r="I17" s="7"/>
      <c r="J17" s="7"/>
      <c r="K17" s="7"/>
      <c r="L17" s="7">
        <v>45</v>
      </c>
      <c r="M17" s="7"/>
      <c r="N17" s="7">
        <v>25</v>
      </c>
      <c r="O17" s="7"/>
      <c r="P17" s="36"/>
    </row>
    <row r="18" spans="1:16" s="11" customFormat="1" ht="18" customHeight="1">
      <c r="A18" s="1">
        <v>14</v>
      </c>
      <c r="B18" s="1">
        <v>42217</v>
      </c>
      <c r="C18" s="5" t="s">
        <v>28</v>
      </c>
      <c r="D18" s="1" t="s">
        <v>7</v>
      </c>
      <c r="E18" s="6" t="s">
        <v>8</v>
      </c>
      <c r="F18" s="1" t="s">
        <v>9</v>
      </c>
      <c r="G18" s="1">
        <f t="shared" si="0"/>
        <v>58</v>
      </c>
      <c r="H18" s="31"/>
      <c r="I18" s="7"/>
      <c r="J18" s="7">
        <v>8</v>
      </c>
      <c r="K18" s="7"/>
      <c r="L18" s="7"/>
      <c r="M18" s="7">
        <v>45</v>
      </c>
      <c r="N18" s="7"/>
      <c r="O18" s="7">
        <v>5</v>
      </c>
      <c r="P18" s="36"/>
    </row>
    <row r="19" spans="1:16" s="11" customFormat="1" ht="18" customHeight="1">
      <c r="A19" s="1">
        <v>15</v>
      </c>
      <c r="B19" s="1">
        <v>54162</v>
      </c>
      <c r="C19" s="5" t="s">
        <v>121</v>
      </c>
      <c r="D19" s="1" t="s">
        <v>7</v>
      </c>
      <c r="E19" s="6" t="s">
        <v>8</v>
      </c>
      <c r="F19" s="1" t="s">
        <v>122</v>
      </c>
      <c r="G19" s="1">
        <f t="shared" si="0"/>
        <v>55</v>
      </c>
      <c r="H19" s="31"/>
      <c r="I19" s="7"/>
      <c r="J19" s="7"/>
      <c r="K19" s="7"/>
      <c r="L19" s="7"/>
      <c r="M19" s="7">
        <v>55</v>
      </c>
      <c r="N19" s="7"/>
      <c r="O19" s="7"/>
      <c r="P19" s="36"/>
    </row>
    <row r="20" spans="1:16" s="11" customFormat="1" ht="18" customHeight="1">
      <c r="A20" s="1">
        <v>16</v>
      </c>
      <c r="B20" s="1">
        <v>41267</v>
      </c>
      <c r="C20" s="5" t="s">
        <v>101</v>
      </c>
      <c r="D20" s="1" t="s">
        <v>7</v>
      </c>
      <c r="E20" s="6" t="s">
        <v>8</v>
      </c>
      <c r="F20" s="1" t="s">
        <v>9</v>
      </c>
      <c r="G20" s="1">
        <f t="shared" si="0"/>
        <v>49</v>
      </c>
      <c r="H20" s="31"/>
      <c r="I20" s="7"/>
      <c r="J20" s="7">
        <v>20</v>
      </c>
      <c r="K20" s="7"/>
      <c r="L20" s="7"/>
      <c r="M20" s="7">
        <v>25</v>
      </c>
      <c r="N20" s="7">
        <v>4</v>
      </c>
      <c r="O20" s="7"/>
      <c r="P20" s="36"/>
    </row>
    <row r="21" spans="1:16" s="11" customFormat="1" ht="18" customHeight="1">
      <c r="A21" s="1">
        <v>17</v>
      </c>
      <c r="B21" s="1">
        <v>39418</v>
      </c>
      <c r="C21" s="5" t="s">
        <v>143</v>
      </c>
      <c r="D21" s="1" t="s">
        <v>7</v>
      </c>
      <c r="E21" s="6" t="s">
        <v>8</v>
      </c>
      <c r="F21" s="1" t="s">
        <v>144</v>
      </c>
      <c r="G21" s="1">
        <f t="shared" si="0"/>
        <v>35</v>
      </c>
      <c r="H21" s="31"/>
      <c r="I21" s="7"/>
      <c r="J21" s="7"/>
      <c r="K21" s="7">
        <v>35</v>
      </c>
      <c r="L21" s="7"/>
      <c r="M21" s="7"/>
      <c r="N21" s="7"/>
      <c r="O21" s="7"/>
      <c r="P21" s="36"/>
    </row>
    <row r="22" spans="1:16" s="11" customFormat="1" ht="18" customHeight="1">
      <c r="A22" s="1">
        <v>18</v>
      </c>
      <c r="B22" s="1">
        <v>34946</v>
      </c>
      <c r="C22" s="5" t="s">
        <v>177</v>
      </c>
      <c r="D22" s="1" t="s">
        <v>7</v>
      </c>
      <c r="E22" s="6" t="s">
        <v>8</v>
      </c>
      <c r="F22" s="1" t="s">
        <v>9</v>
      </c>
      <c r="G22" s="1">
        <f t="shared" si="0"/>
        <v>25</v>
      </c>
      <c r="H22" s="31"/>
      <c r="I22" s="7"/>
      <c r="J22" s="7">
        <v>25</v>
      </c>
      <c r="K22" s="7"/>
      <c r="L22" s="7"/>
      <c r="M22" s="7"/>
      <c r="N22" s="7"/>
      <c r="O22" s="7"/>
      <c r="P22" s="36"/>
    </row>
    <row r="23" spans="1:16" s="11" customFormat="1" ht="18" customHeight="1">
      <c r="A23" s="1">
        <v>18</v>
      </c>
      <c r="B23" s="1">
        <v>29154</v>
      </c>
      <c r="C23" s="5" t="s">
        <v>147</v>
      </c>
      <c r="D23" s="1" t="s">
        <v>7</v>
      </c>
      <c r="E23" s="6" t="s">
        <v>8</v>
      </c>
      <c r="F23" s="1" t="s">
        <v>144</v>
      </c>
      <c r="G23" s="1">
        <f t="shared" si="0"/>
        <v>25</v>
      </c>
      <c r="H23" s="31"/>
      <c r="I23" s="7"/>
      <c r="J23" s="7"/>
      <c r="K23" s="7">
        <v>25</v>
      </c>
      <c r="L23" s="7"/>
      <c r="M23" s="7"/>
      <c r="N23" s="7"/>
      <c r="O23" s="7"/>
      <c r="P23" s="36"/>
    </row>
    <row r="24" spans="1:16" s="11" customFormat="1" ht="18" customHeight="1">
      <c r="A24" s="1">
        <v>20</v>
      </c>
      <c r="B24" s="1">
        <v>28792</v>
      </c>
      <c r="C24" s="5" t="s">
        <v>148</v>
      </c>
      <c r="D24" s="1" t="s">
        <v>7</v>
      </c>
      <c r="E24" s="6" t="s">
        <v>8</v>
      </c>
      <c r="F24" s="1" t="s">
        <v>144</v>
      </c>
      <c r="G24" s="1">
        <f t="shared" si="0"/>
        <v>20</v>
      </c>
      <c r="H24" s="31"/>
      <c r="I24" s="7"/>
      <c r="J24" s="7"/>
      <c r="K24" s="7">
        <v>20</v>
      </c>
      <c r="L24" s="7"/>
      <c r="M24" s="7"/>
      <c r="N24" s="7"/>
      <c r="O24" s="7"/>
      <c r="P24" s="36"/>
    </row>
    <row r="25" spans="1:16" s="11" customFormat="1" ht="18" customHeight="1">
      <c r="A25" s="1">
        <v>21</v>
      </c>
      <c r="B25" s="1">
        <v>28825</v>
      </c>
      <c r="C25" s="5" t="s">
        <v>149</v>
      </c>
      <c r="D25" s="1" t="s">
        <v>7</v>
      </c>
      <c r="E25" s="6" t="s">
        <v>8</v>
      </c>
      <c r="F25" s="1" t="s">
        <v>9</v>
      </c>
      <c r="G25" s="1">
        <f t="shared" si="0"/>
        <v>15</v>
      </c>
      <c r="H25" s="31"/>
      <c r="I25" s="7"/>
      <c r="J25" s="7"/>
      <c r="K25" s="7">
        <v>15</v>
      </c>
      <c r="L25" s="7"/>
      <c r="M25" s="7"/>
      <c r="N25" s="7"/>
      <c r="O25" s="7"/>
      <c r="P25" s="36"/>
    </row>
    <row r="26" spans="1:16" s="11" customFormat="1" ht="18" customHeight="1">
      <c r="A26" s="1">
        <v>22</v>
      </c>
      <c r="B26" s="1">
        <v>20345</v>
      </c>
      <c r="C26" s="5" t="s">
        <v>150</v>
      </c>
      <c r="D26" s="1" t="s">
        <v>7</v>
      </c>
      <c r="E26" s="6" t="s">
        <v>8</v>
      </c>
      <c r="F26" s="1" t="s">
        <v>144</v>
      </c>
      <c r="G26" s="1">
        <f t="shared" si="0"/>
        <v>13</v>
      </c>
      <c r="H26" s="31"/>
      <c r="I26" s="7"/>
      <c r="J26" s="7"/>
      <c r="K26" s="7">
        <v>13</v>
      </c>
      <c r="L26" s="7"/>
      <c r="M26" s="7"/>
      <c r="N26" s="7"/>
      <c r="O26" s="7"/>
      <c r="P26" s="36"/>
    </row>
    <row r="27" spans="1:16" s="11" customFormat="1" ht="18" customHeight="1">
      <c r="A27" s="1">
        <v>23</v>
      </c>
      <c r="B27" s="1">
        <v>17484</v>
      </c>
      <c r="C27" s="5" t="s">
        <v>178</v>
      </c>
      <c r="D27" s="1" t="s">
        <v>7</v>
      </c>
      <c r="E27" s="6" t="s">
        <v>8</v>
      </c>
      <c r="F27" s="1" t="s">
        <v>20</v>
      </c>
      <c r="G27" s="1">
        <f t="shared" si="0"/>
        <v>10</v>
      </c>
      <c r="H27" s="31"/>
      <c r="I27" s="7"/>
      <c r="J27" s="7">
        <v>10</v>
      </c>
      <c r="K27" s="7"/>
      <c r="L27" s="7"/>
      <c r="M27" s="7"/>
      <c r="N27" s="7"/>
      <c r="O27" s="7"/>
      <c r="P27" s="36"/>
    </row>
    <row r="28" spans="1:16" s="11" customFormat="1" ht="18" customHeight="1">
      <c r="A28" s="1">
        <v>24</v>
      </c>
      <c r="B28" s="1">
        <v>7329</v>
      </c>
      <c r="C28" s="5" t="s">
        <v>27</v>
      </c>
      <c r="D28" s="1" t="s">
        <v>7</v>
      </c>
      <c r="E28" s="6" t="s">
        <v>8</v>
      </c>
      <c r="F28" s="1" t="s">
        <v>9</v>
      </c>
      <c r="G28" s="1">
        <f t="shared" si="0"/>
        <v>8</v>
      </c>
      <c r="H28" s="31"/>
      <c r="I28" s="7"/>
      <c r="J28" s="7"/>
      <c r="K28" s="7"/>
      <c r="L28" s="7"/>
      <c r="M28" s="7"/>
      <c r="N28" s="7"/>
      <c r="O28" s="7">
        <v>8</v>
      </c>
      <c r="P28" s="36"/>
    </row>
    <row r="29" spans="1:16" s="11" customFormat="1" ht="18" customHeight="1">
      <c r="A29" s="1">
        <v>25</v>
      </c>
      <c r="B29" s="1">
        <v>23098</v>
      </c>
      <c r="C29" s="5" t="s">
        <v>179</v>
      </c>
      <c r="D29" s="1" t="s">
        <v>7</v>
      </c>
      <c r="E29" s="6" t="s">
        <v>58</v>
      </c>
      <c r="F29" s="1" t="s">
        <v>9</v>
      </c>
      <c r="G29" s="1">
        <f t="shared" si="0"/>
        <v>6</v>
      </c>
      <c r="H29" s="31"/>
      <c r="I29" s="7"/>
      <c r="J29" s="7">
        <v>6</v>
      </c>
      <c r="K29" s="7"/>
      <c r="L29" s="7"/>
      <c r="M29" s="7"/>
      <c r="N29" s="7"/>
      <c r="O29" s="7"/>
      <c r="P29" s="36"/>
    </row>
    <row r="30" spans="1:16" s="11" customFormat="1" ht="18" customHeight="1">
      <c r="A30" s="1">
        <v>26</v>
      </c>
      <c r="B30" s="1">
        <v>23896</v>
      </c>
      <c r="C30" s="5" t="s">
        <v>151</v>
      </c>
      <c r="D30" s="1" t="s">
        <v>7</v>
      </c>
      <c r="E30" s="6" t="s">
        <v>8</v>
      </c>
      <c r="F30" s="1" t="s">
        <v>144</v>
      </c>
      <c r="G30" s="1">
        <f t="shared" si="0"/>
        <v>4</v>
      </c>
      <c r="H30" s="31"/>
      <c r="I30" s="7"/>
      <c r="J30" s="7"/>
      <c r="K30" s="7">
        <v>4</v>
      </c>
      <c r="L30" s="7"/>
      <c r="M30" s="7"/>
      <c r="N30" s="7"/>
      <c r="O30" s="7"/>
      <c r="P30" s="36"/>
    </row>
    <row r="31" spans="1:16" ht="18" customHeight="1">
      <c r="A31" s="1"/>
      <c r="B31" s="1"/>
      <c r="C31" s="22"/>
      <c r="D31" s="1"/>
      <c r="E31" s="6"/>
      <c r="F31" s="1"/>
      <c r="G31" s="1"/>
      <c r="H31" s="28"/>
      <c r="I31" s="7"/>
      <c r="J31" s="7"/>
      <c r="K31" s="7"/>
      <c r="L31" s="7"/>
      <c r="M31" s="7"/>
      <c r="N31" s="7"/>
      <c r="O31" s="7"/>
      <c r="P31" s="34"/>
    </row>
    <row r="32" spans="1:16" ht="6.9" customHeight="1">
      <c r="A32" s="38"/>
      <c r="B32" s="33"/>
      <c r="C32" s="39"/>
      <c r="D32" s="33"/>
      <c r="E32" s="40"/>
      <c r="F32" s="33"/>
      <c r="G32" s="41"/>
      <c r="H32" s="33"/>
      <c r="I32" s="42"/>
      <c r="J32" s="42"/>
      <c r="K32" s="42"/>
      <c r="L32" s="42"/>
      <c r="M32" s="42"/>
      <c r="N32" s="42"/>
      <c r="O32" s="42"/>
      <c r="P32" s="37"/>
    </row>
    <row r="33" spans="1:15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</row>
    <row r="34" spans="1:15">
      <c r="C34" s="10"/>
      <c r="E34" s="2"/>
      <c r="G34" s="12"/>
      <c r="H34" s="12"/>
      <c r="N34" s="3"/>
      <c r="O34" s="3"/>
    </row>
    <row r="35" spans="1:15">
      <c r="C35" s="10"/>
      <c r="E35" s="2"/>
      <c r="G35" s="12"/>
      <c r="H35" s="12"/>
      <c r="N35" s="3"/>
      <c r="O35" s="3"/>
    </row>
    <row r="36" spans="1:15">
      <c r="C36" s="10"/>
      <c r="E36" s="2"/>
      <c r="G36" s="12"/>
      <c r="H36" s="12"/>
      <c r="N36" s="3"/>
      <c r="O36" s="3"/>
    </row>
    <row r="37" spans="1:15">
      <c r="C37" s="10"/>
      <c r="E37" s="2"/>
      <c r="G37" s="12"/>
      <c r="H37" s="12"/>
      <c r="N37" s="3"/>
      <c r="O37" s="3"/>
    </row>
    <row r="38" spans="1:15">
      <c r="C38" s="10"/>
      <c r="E38" s="2"/>
      <c r="G38" s="12"/>
      <c r="H38" s="12"/>
      <c r="N38" s="3"/>
      <c r="O38" s="3"/>
    </row>
    <row r="39" spans="1:15">
      <c r="C39" s="10"/>
      <c r="E39" s="2"/>
      <c r="G39" s="12"/>
      <c r="H39" s="12"/>
      <c r="N39" s="3"/>
      <c r="O39" s="3"/>
    </row>
    <row r="40" spans="1:15">
      <c r="C40" s="10"/>
      <c r="E40" s="2"/>
      <c r="G40" s="12"/>
      <c r="H40" s="12"/>
      <c r="N40" s="3"/>
      <c r="O40" s="3"/>
    </row>
    <row r="41" spans="1:15">
      <c r="C41" s="10"/>
      <c r="E41" s="2"/>
      <c r="G41" s="12"/>
      <c r="H41" s="12"/>
      <c r="N41" s="3"/>
      <c r="O41" s="3"/>
    </row>
    <row r="42" spans="1:15">
      <c r="C42" s="10"/>
      <c r="E42" s="2"/>
      <c r="G42" s="12"/>
      <c r="H42" s="12"/>
      <c r="N42" s="3"/>
      <c r="O42" s="3"/>
    </row>
    <row r="43" spans="1:15">
      <c r="C43" s="10"/>
      <c r="E43" s="2"/>
      <c r="G43" s="12"/>
      <c r="H43" s="12"/>
      <c r="N43" s="3"/>
      <c r="O43" s="3"/>
    </row>
    <row r="44" spans="1:15">
      <c r="C44" s="10"/>
      <c r="E44" s="2"/>
      <c r="G44" s="12"/>
      <c r="H44" s="12"/>
      <c r="N44" s="3"/>
      <c r="O44" s="3"/>
    </row>
    <row r="45" spans="1:15">
      <c r="C45" s="10"/>
      <c r="E45" s="2"/>
      <c r="G45" s="12"/>
      <c r="H45" s="12"/>
      <c r="N45" s="3"/>
      <c r="O45" s="3"/>
    </row>
    <row r="46" spans="1:15">
      <c r="C46" s="10"/>
      <c r="E46" s="2"/>
      <c r="G46" s="12"/>
      <c r="H46" s="12"/>
      <c r="N46" s="3"/>
      <c r="O46" s="3"/>
    </row>
    <row r="47" spans="1:15">
      <c r="C47" s="10"/>
      <c r="E47" s="2"/>
      <c r="G47" s="12"/>
      <c r="H47" s="12"/>
      <c r="N47" s="3"/>
      <c r="O47" s="3"/>
    </row>
    <row r="48" spans="1:15">
      <c r="C48" s="10"/>
      <c r="E48" s="2"/>
      <c r="G48" s="12"/>
      <c r="H48" s="12"/>
      <c r="N48" s="3"/>
      <c r="O48" s="3"/>
    </row>
    <row r="49" spans="3:15">
      <c r="C49" s="10"/>
      <c r="E49" s="2"/>
      <c r="G49" s="12"/>
      <c r="H49" s="12"/>
      <c r="N49" s="3"/>
      <c r="O49" s="3"/>
    </row>
    <row r="50" spans="3:15">
      <c r="C50" s="10"/>
      <c r="E50" s="2"/>
      <c r="G50" s="12"/>
      <c r="H50" s="12"/>
      <c r="N50" s="3"/>
      <c r="O50" s="3"/>
    </row>
    <row r="51" spans="3:15">
      <c r="C51" s="10"/>
      <c r="E51" s="2"/>
      <c r="G51" s="12"/>
      <c r="H51" s="12"/>
      <c r="N51" s="3"/>
      <c r="O51" s="3"/>
    </row>
  </sheetData>
  <sheetProtection algorithmName="SHA-512" hashValue="wb3cAtHzDqY5UAcvfxr3UcBEFJ9U6j2ZmJn17CTMibQp0zkFnn5/+3jxUqiOLEpM4MGcY6+gipxJZhAZIkH/Sw==" saltValue="QCHgDgXlptujMiQ//UbxJg==" spinCount="100000" sheet="1" selectLockedCells="1" selectUnlockedCells="1"/>
  <sortState xmlns:xlrd2="http://schemas.microsoft.com/office/spreadsheetml/2017/richdata2" ref="B5:O30">
    <sortCondition descending="1" ref="G5:G30"/>
  </sortState>
  <mergeCells count="9">
    <mergeCell ref="A2:G2"/>
    <mergeCell ref="A1:G1"/>
    <mergeCell ref="O1:O2"/>
    <mergeCell ref="L1:L2"/>
    <mergeCell ref="N1:N2"/>
    <mergeCell ref="I1:I2"/>
    <mergeCell ref="M1:M2"/>
    <mergeCell ref="K1:K2"/>
    <mergeCell ref="J1:J2"/>
  </mergeCells>
  <phoneticPr fontId="0" type="noConversion"/>
  <conditionalFormatting sqref="B3:C3">
    <cfRule type="duplicateValues" dxfId="165" priority="11" stopIfTrue="1"/>
  </conditionalFormatting>
  <conditionalFormatting sqref="B5:C30">
    <cfRule type="duplicateValues" dxfId="164" priority="4063" stopIfTrue="1"/>
  </conditionalFormatting>
  <conditionalFormatting sqref="B5:C31">
    <cfRule type="duplicateValues" dxfId="163" priority="4064" stopIfTrue="1"/>
    <cfRule type="duplicateValues" dxfId="162" priority="4065" stopIfTrue="1"/>
    <cfRule type="duplicateValues" dxfId="161" priority="4066" stopIfTrue="1"/>
  </conditionalFormatting>
  <conditionalFormatting sqref="B9:C33 B1:C2 B4:C4 B52:C65513">
    <cfRule type="expression" dxfId="160" priority="3722" stopIfTrue="1">
      <formula>AND(COUNTIF($B$1:$C$2, B1)+COUNTIF($B$4:$C$4, B1)+COUNTIF($B$9:$C$65513, B1)&gt;1,NOT(ISBLANK(B1)))</formula>
    </cfRule>
  </conditionalFormatting>
  <conditionalFormatting sqref="B9:C33">
    <cfRule type="duplicateValues" dxfId="159" priority="4070" stopIfTrue="1"/>
  </conditionalFormatting>
  <conditionalFormatting sqref="B52:C1048576 B1:C33">
    <cfRule type="duplicateValues" dxfId="158" priority="2"/>
  </conditionalFormatting>
  <conditionalFormatting sqref="C31">
    <cfRule type="duplicateValues" dxfId="157" priority="227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5"/>
  <sheetViews>
    <sheetView zoomScale="55" zoomScaleNormal="55" workbookViewId="0">
      <selection activeCell="E36" sqref="E3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8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145</v>
      </c>
      <c r="L1" s="54" t="s">
        <v>119</v>
      </c>
      <c r="M1" s="54" t="s">
        <v>10</v>
      </c>
      <c r="N1" s="27"/>
    </row>
    <row r="2" spans="1:14" s="4" customFormat="1" ht="99" customHeight="1">
      <c r="A2" s="48" t="s">
        <v>188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45809</v>
      </c>
      <c r="L3" s="19">
        <v>45753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146</v>
      </c>
      <c r="L4" s="21" t="s">
        <v>120</v>
      </c>
      <c r="M4" s="21" t="s">
        <v>11</v>
      </c>
      <c r="N4" s="35"/>
    </row>
    <row r="5" spans="1:14" s="11" customFormat="1" ht="18" customHeight="1">
      <c r="A5" s="1">
        <v>1</v>
      </c>
      <c r="B5" s="1">
        <v>38325</v>
      </c>
      <c r="C5" s="5" t="s">
        <v>29</v>
      </c>
      <c r="D5" s="1" t="s">
        <v>30</v>
      </c>
      <c r="E5" s="6" t="s">
        <v>31</v>
      </c>
      <c r="F5" s="1" t="s">
        <v>9</v>
      </c>
      <c r="G5" s="1">
        <f>SUM(I5:M5)</f>
        <v>112.5</v>
      </c>
      <c r="H5" s="31"/>
      <c r="I5" s="7"/>
      <c r="J5" s="7">
        <f>55/2</f>
        <v>27.5</v>
      </c>
      <c r="K5" s="7"/>
      <c r="L5" s="7">
        <f>110/2</f>
        <v>55</v>
      </c>
      <c r="M5" s="7">
        <v>30</v>
      </c>
      <c r="N5" s="32"/>
    </row>
    <row r="6" spans="1:14" s="11" customFormat="1" ht="18" customHeight="1">
      <c r="A6" s="1">
        <v>2</v>
      </c>
      <c r="B6" s="1">
        <v>61969</v>
      </c>
      <c r="C6" s="5" t="s">
        <v>126</v>
      </c>
      <c r="D6" s="1" t="s">
        <v>30</v>
      </c>
      <c r="E6" s="6" t="s">
        <v>8</v>
      </c>
      <c r="F6" s="1" t="s">
        <v>9</v>
      </c>
      <c r="G6" s="1">
        <f>SUM(I6:M6)</f>
        <v>72.5</v>
      </c>
      <c r="H6" s="31"/>
      <c r="I6" s="7"/>
      <c r="J6" s="7">
        <f>50/2</f>
        <v>25</v>
      </c>
      <c r="K6" s="7"/>
      <c r="L6" s="7">
        <f>95/2</f>
        <v>47.5</v>
      </c>
      <c r="M6" s="7"/>
      <c r="N6" s="32"/>
    </row>
    <row r="7" spans="1:14" s="11" customFormat="1" ht="18" customHeight="1">
      <c r="A7" s="1">
        <v>3</v>
      </c>
      <c r="B7" s="1">
        <v>19970</v>
      </c>
      <c r="C7" s="5" t="s">
        <v>152</v>
      </c>
      <c r="D7" s="1" t="s">
        <v>30</v>
      </c>
      <c r="E7" s="6" t="s">
        <v>8</v>
      </c>
      <c r="F7" s="1" t="s">
        <v>43</v>
      </c>
      <c r="G7" s="1">
        <f>SUM(I7:M7)</f>
        <v>35</v>
      </c>
      <c r="H7" s="31"/>
      <c r="I7" s="7"/>
      <c r="J7" s="7"/>
      <c r="K7" s="7">
        <v>35</v>
      </c>
      <c r="L7" s="7"/>
      <c r="M7" s="7"/>
      <c r="N7" s="32"/>
    </row>
    <row r="8" spans="1:14" s="11" customFormat="1" ht="18" customHeight="1">
      <c r="A8" s="1">
        <v>4</v>
      </c>
      <c r="B8" s="1">
        <v>31798</v>
      </c>
      <c r="C8" s="5" t="s">
        <v>180</v>
      </c>
      <c r="D8" s="1" t="s">
        <v>30</v>
      </c>
      <c r="E8" s="6" t="s">
        <v>8</v>
      </c>
      <c r="F8" s="1" t="s">
        <v>9</v>
      </c>
      <c r="G8" s="1">
        <f>SUM(I8:M8)</f>
        <v>30</v>
      </c>
      <c r="H8" s="31"/>
      <c r="I8" s="7"/>
      <c r="J8" s="7">
        <f>60/2</f>
        <v>30</v>
      </c>
      <c r="K8" s="7"/>
      <c r="L8" s="7"/>
      <c r="M8" s="7"/>
      <c r="N8" s="32"/>
    </row>
    <row r="9" spans="1:14" s="11" customFormat="1" ht="18" customHeight="1">
      <c r="A9" s="1">
        <v>5</v>
      </c>
      <c r="B9" s="1">
        <v>65482</v>
      </c>
      <c r="C9" s="5" t="s">
        <v>154</v>
      </c>
      <c r="D9" s="1" t="s">
        <v>30</v>
      </c>
      <c r="E9" s="6" t="s">
        <v>8</v>
      </c>
      <c r="F9" s="1" t="s">
        <v>144</v>
      </c>
      <c r="G9" s="1">
        <f>SUM(I9:M9)</f>
        <v>25</v>
      </c>
      <c r="H9" s="31"/>
      <c r="I9" s="7"/>
      <c r="J9" s="7"/>
      <c r="K9" s="7">
        <v>25</v>
      </c>
      <c r="L9" s="7"/>
      <c r="M9" s="7"/>
      <c r="N9" s="32"/>
    </row>
    <row r="10" spans="1:14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34"/>
    </row>
    <row r="11" spans="1:14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37"/>
    </row>
    <row r="12" spans="1:14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  <row r="15" spans="1:14">
      <c r="C15" s="45"/>
    </row>
  </sheetData>
  <sheetProtection algorithmName="SHA-512" hashValue="H8u+R9VfQCU0S/aRRJccnfXE7Vxw93rPIF4DZg6vyAoGrp0ZNRY1WtPtctgC3s/KrojGjbomf5IB2nX3+QNVIg==" saltValue="ixOaPvZOaLUL0q9bYWNeGw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M1:M2"/>
    <mergeCell ref="L1:L2"/>
    <mergeCell ref="A2:G2"/>
    <mergeCell ref="A1:G1"/>
    <mergeCell ref="I1:I2"/>
    <mergeCell ref="K1:K2"/>
    <mergeCell ref="J1:J2"/>
  </mergeCells>
  <conditionalFormatting sqref="B3:C3">
    <cfRule type="duplicateValues" dxfId="156" priority="8" stopIfTrue="1"/>
  </conditionalFormatting>
  <conditionalFormatting sqref="B5:C9">
    <cfRule type="duplicateValues" dxfId="155" priority="4071" stopIfTrue="1"/>
  </conditionalFormatting>
  <conditionalFormatting sqref="B5:C10">
    <cfRule type="duplicateValues" dxfId="154" priority="4072" stopIfTrue="1"/>
    <cfRule type="duplicateValues" dxfId="153" priority="4073" stopIfTrue="1"/>
    <cfRule type="duplicateValues" dxfId="152" priority="4074" stopIfTrue="1"/>
  </conditionalFormatting>
  <conditionalFormatting sqref="B10:C12">
    <cfRule type="duplicateValues" dxfId="151" priority="2302" stopIfTrue="1"/>
  </conditionalFormatting>
  <conditionalFormatting sqref="B10:C14 B1:C2 B4:C4 B15 B16:C65512">
    <cfRule type="expression" dxfId="150" priority="10" stopIfTrue="1">
      <formula>AND(COUNTIF($B$1:$C$2, B1)+COUNTIF($B$4:$C$4, B1)+COUNTIF($B$10:$C$65512, B1)&gt;1,NOT(ISBLANK(B1)))</formula>
    </cfRule>
  </conditionalFormatting>
  <conditionalFormatting sqref="C10">
    <cfRule type="duplicateValues" dxfId="149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27"/>
  <sheetViews>
    <sheetView zoomScale="55" zoomScaleNormal="55" workbookViewId="0">
      <selection activeCell="B5" sqref="B5:N1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63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134</v>
      </c>
      <c r="L1" s="54" t="s">
        <v>119</v>
      </c>
      <c r="M1" s="54" t="s">
        <v>98</v>
      </c>
      <c r="N1" s="54" t="s">
        <v>10</v>
      </c>
      <c r="O1" s="46"/>
    </row>
    <row r="2" spans="1:15" s="4" customFormat="1" ht="96.75" customHeight="1">
      <c r="A2" s="48" t="s">
        <v>189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47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45760</v>
      </c>
      <c r="L3" s="19">
        <v>45753</v>
      </c>
      <c r="M3" s="19">
        <v>45704</v>
      </c>
      <c r="N3" s="19">
        <v>45697</v>
      </c>
      <c r="O3" s="34"/>
    </row>
    <row r="4" spans="1:15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11</v>
      </c>
      <c r="L4" s="21" t="s">
        <v>120</v>
      </c>
      <c r="M4" s="21" t="s">
        <v>11</v>
      </c>
      <c r="N4" s="21" t="s">
        <v>11</v>
      </c>
      <c r="O4" s="35"/>
    </row>
    <row r="5" spans="1:15" s="11" customFormat="1" ht="18" customHeight="1">
      <c r="A5" s="1">
        <v>1</v>
      </c>
      <c r="B5" s="1">
        <v>46320</v>
      </c>
      <c r="C5" s="5" t="s">
        <v>35</v>
      </c>
      <c r="D5" s="1" t="s">
        <v>36</v>
      </c>
      <c r="E5" s="6" t="s">
        <v>37</v>
      </c>
      <c r="F5" s="1" t="s">
        <v>20</v>
      </c>
      <c r="G5" s="1">
        <f t="shared" ref="G5:G14" si="0">SUM(I5:N5)</f>
        <v>350</v>
      </c>
      <c r="H5" s="31"/>
      <c r="I5" s="7"/>
      <c r="J5" s="7">
        <v>60</v>
      </c>
      <c r="K5" s="7">
        <v>60</v>
      </c>
      <c r="L5" s="7">
        <v>110</v>
      </c>
      <c r="M5" s="7">
        <v>60</v>
      </c>
      <c r="N5" s="7">
        <v>60</v>
      </c>
      <c r="O5" s="36"/>
    </row>
    <row r="6" spans="1:15" s="11" customFormat="1" ht="18" customHeight="1">
      <c r="A6" s="1">
        <v>2</v>
      </c>
      <c r="B6" s="1">
        <v>22952</v>
      </c>
      <c r="C6" s="5" t="s">
        <v>38</v>
      </c>
      <c r="D6" s="1" t="s">
        <v>36</v>
      </c>
      <c r="E6" s="6" t="s">
        <v>15</v>
      </c>
      <c r="F6" s="1" t="s">
        <v>9</v>
      </c>
      <c r="G6" s="1">
        <f t="shared" si="0"/>
        <v>270</v>
      </c>
      <c r="H6" s="31"/>
      <c r="I6" s="7"/>
      <c r="J6" s="7">
        <v>55</v>
      </c>
      <c r="K6" s="7">
        <v>45</v>
      </c>
      <c r="L6" s="7">
        <v>80</v>
      </c>
      <c r="M6" s="7">
        <v>40</v>
      </c>
      <c r="N6" s="7">
        <v>50</v>
      </c>
      <c r="O6" s="36"/>
    </row>
    <row r="7" spans="1:15" s="11" customFormat="1" ht="18" customHeight="1">
      <c r="A7" s="1">
        <v>3</v>
      </c>
      <c r="B7" s="1">
        <v>36042</v>
      </c>
      <c r="C7" s="22" t="s">
        <v>39</v>
      </c>
      <c r="D7" s="1" t="s">
        <v>36</v>
      </c>
      <c r="E7" s="6" t="s">
        <v>15</v>
      </c>
      <c r="F7" s="1" t="s">
        <v>9</v>
      </c>
      <c r="G7" s="1">
        <f t="shared" si="0"/>
        <v>240</v>
      </c>
      <c r="H7" s="31"/>
      <c r="I7" s="7"/>
      <c r="J7" s="7">
        <v>50</v>
      </c>
      <c r="K7" s="7"/>
      <c r="L7" s="7">
        <v>90</v>
      </c>
      <c r="M7" s="7">
        <v>55</v>
      </c>
      <c r="N7" s="7">
        <v>45</v>
      </c>
      <c r="O7" s="36"/>
    </row>
    <row r="8" spans="1:15" s="11" customFormat="1" ht="18" customHeight="1">
      <c r="A8" s="1">
        <v>4</v>
      </c>
      <c r="B8" s="24">
        <v>45794</v>
      </c>
      <c r="C8" s="43" t="s">
        <v>41</v>
      </c>
      <c r="D8" s="1" t="s">
        <v>36</v>
      </c>
      <c r="E8" s="26" t="s">
        <v>42</v>
      </c>
      <c r="F8" s="24" t="s">
        <v>43</v>
      </c>
      <c r="G8" s="1">
        <f t="shared" si="0"/>
        <v>215</v>
      </c>
      <c r="H8" s="31"/>
      <c r="I8" s="44"/>
      <c r="J8" s="44"/>
      <c r="K8" s="44">
        <v>50</v>
      </c>
      <c r="L8" s="44">
        <v>85</v>
      </c>
      <c r="M8" s="44">
        <v>45</v>
      </c>
      <c r="N8" s="44">
        <v>35</v>
      </c>
      <c r="O8" s="36"/>
    </row>
    <row r="9" spans="1:15" s="11" customFormat="1" ht="18" customHeight="1">
      <c r="A9" s="1">
        <v>5</v>
      </c>
      <c r="B9" s="24">
        <v>54504</v>
      </c>
      <c r="C9" s="43" t="s">
        <v>44</v>
      </c>
      <c r="D9" s="1" t="s">
        <v>36</v>
      </c>
      <c r="E9" s="26" t="s">
        <v>8</v>
      </c>
      <c r="F9" s="24" t="s">
        <v>9</v>
      </c>
      <c r="G9" s="1">
        <f t="shared" si="0"/>
        <v>190</v>
      </c>
      <c r="H9" s="31"/>
      <c r="I9" s="44"/>
      <c r="J9" s="44">
        <v>45</v>
      </c>
      <c r="K9" s="44">
        <v>40</v>
      </c>
      <c r="L9" s="44">
        <v>75</v>
      </c>
      <c r="M9" s="44"/>
      <c r="N9" s="44">
        <v>30</v>
      </c>
      <c r="O9" s="36"/>
    </row>
    <row r="10" spans="1:15" s="11" customFormat="1" ht="18" customHeight="1">
      <c r="A10" s="1">
        <v>6</v>
      </c>
      <c r="B10" s="24">
        <v>41362</v>
      </c>
      <c r="C10" s="43" t="s">
        <v>127</v>
      </c>
      <c r="D10" s="1" t="s">
        <v>36</v>
      </c>
      <c r="E10" s="26" t="s">
        <v>117</v>
      </c>
      <c r="F10" s="24" t="s">
        <v>20</v>
      </c>
      <c r="G10" s="1">
        <f t="shared" si="0"/>
        <v>150</v>
      </c>
      <c r="H10" s="31"/>
      <c r="I10" s="44"/>
      <c r="J10" s="44"/>
      <c r="K10" s="44">
        <v>55</v>
      </c>
      <c r="L10" s="44">
        <v>95</v>
      </c>
      <c r="M10" s="44"/>
      <c r="N10" s="44"/>
      <c r="O10" s="36"/>
    </row>
    <row r="11" spans="1:15" s="11" customFormat="1" ht="18" customHeight="1">
      <c r="A11" s="1">
        <v>7</v>
      </c>
      <c r="B11" s="24">
        <v>60072</v>
      </c>
      <c r="C11" s="43" t="s">
        <v>128</v>
      </c>
      <c r="D11" s="1" t="s">
        <v>36</v>
      </c>
      <c r="E11" s="26" t="s">
        <v>8</v>
      </c>
      <c r="F11" s="24" t="s">
        <v>9</v>
      </c>
      <c r="G11" s="1">
        <f t="shared" si="0"/>
        <v>65</v>
      </c>
      <c r="H11" s="31"/>
      <c r="I11" s="44"/>
      <c r="J11" s="44"/>
      <c r="K11" s="44"/>
      <c r="L11" s="44">
        <v>65</v>
      </c>
      <c r="M11" s="44"/>
      <c r="N11" s="44"/>
      <c r="O11" s="36"/>
    </row>
    <row r="12" spans="1:15" s="11" customFormat="1" ht="18" customHeight="1">
      <c r="A12" s="1">
        <v>8</v>
      </c>
      <c r="B12" s="1">
        <v>45919</v>
      </c>
      <c r="C12" s="5" t="s">
        <v>40</v>
      </c>
      <c r="D12" s="1" t="s">
        <v>36</v>
      </c>
      <c r="E12" s="6" t="s">
        <v>8</v>
      </c>
      <c r="F12" s="24" t="s">
        <v>34</v>
      </c>
      <c r="G12" s="1">
        <f t="shared" si="0"/>
        <v>40</v>
      </c>
      <c r="H12" s="31"/>
      <c r="I12" s="7"/>
      <c r="J12" s="7"/>
      <c r="K12" s="7"/>
      <c r="L12" s="7"/>
      <c r="M12" s="7"/>
      <c r="N12" s="7">
        <v>40</v>
      </c>
      <c r="O12" s="36"/>
    </row>
    <row r="13" spans="1:15" s="11" customFormat="1" ht="18" customHeight="1">
      <c r="A13" s="1">
        <v>9</v>
      </c>
      <c r="B13" s="1">
        <v>55345</v>
      </c>
      <c r="C13" s="22" t="s">
        <v>45</v>
      </c>
      <c r="D13" s="1" t="s">
        <v>36</v>
      </c>
      <c r="E13" s="6" t="s">
        <v>8</v>
      </c>
      <c r="F13" s="24" t="s">
        <v>34</v>
      </c>
      <c r="G13" s="1">
        <f t="shared" si="0"/>
        <v>25</v>
      </c>
      <c r="H13" s="31"/>
      <c r="I13" s="7"/>
      <c r="J13" s="7"/>
      <c r="K13" s="7"/>
      <c r="L13" s="7"/>
      <c r="M13" s="7"/>
      <c r="N13" s="7">
        <v>25</v>
      </c>
      <c r="O13" s="36"/>
    </row>
    <row r="14" spans="1:15" s="11" customFormat="1" ht="18" customHeight="1">
      <c r="A14" s="1">
        <v>10</v>
      </c>
      <c r="B14" s="1">
        <v>61280</v>
      </c>
      <c r="C14" s="22" t="s">
        <v>46</v>
      </c>
      <c r="D14" s="1" t="s">
        <v>36</v>
      </c>
      <c r="E14" s="6" t="s">
        <v>8</v>
      </c>
      <c r="F14" s="24" t="s">
        <v>34</v>
      </c>
      <c r="G14" s="1">
        <f t="shared" si="0"/>
        <v>20</v>
      </c>
      <c r="H14" s="31"/>
      <c r="I14" s="7"/>
      <c r="J14" s="7"/>
      <c r="K14" s="7"/>
      <c r="L14" s="7"/>
      <c r="M14" s="7"/>
      <c r="N14" s="7">
        <v>20</v>
      </c>
      <c r="O14" s="36"/>
    </row>
    <row r="15" spans="1:15" ht="18" customHeight="1">
      <c r="A15" s="1"/>
      <c r="B15" s="1"/>
      <c r="C15" s="22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34"/>
    </row>
    <row r="16" spans="1:15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37"/>
    </row>
    <row r="17" spans="1:14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</row>
    <row r="18" spans="1:14">
      <c r="C18" s="10"/>
      <c r="E18" s="2"/>
      <c r="G18" s="12"/>
      <c r="H18" s="12"/>
      <c r="M18" s="3"/>
      <c r="N18" s="3"/>
    </row>
    <row r="19" spans="1:14">
      <c r="C19" s="10"/>
      <c r="E19" s="2"/>
      <c r="G19" s="12"/>
      <c r="H19" s="12"/>
      <c r="M19" s="3"/>
      <c r="N19" s="3"/>
    </row>
    <row r="20" spans="1:14">
      <c r="C20" s="10"/>
      <c r="E20" s="2"/>
      <c r="G20" s="12"/>
      <c r="H20" s="12"/>
      <c r="M20" s="3"/>
      <c r="N20" s="3"/>
    </row>
    <row r="21" spans="1:14">
      <c r="C21" s="10"/>
      <c r="E21" s="2"/>
      <c r="G21" s="12"/>
      <c r="H21" s="12"/>
      <c r="M21" s="3"/>
      <c r="N21" s="3"/>
    </row>
    <row r="22" spans="1:14">
      <c r="C22" s="10"/>
      <c r="E22" s="2"/>
      <c r="G22" s="12"/>
      <c r="H22" s="12"/>
      <c r="M22" s="3"/>
      <c r="N22" s="3"/>
    </row>
    <row r="23" spans="1:14">
      <c r="C23" s="10"/>
      <c r="E23" s="2"/>
      <c r="G23" s="12"/>
      <c r="H23" s="12"/>
      <c r="M23" s="3"/>
      <c r="N23" s="3"/>
    </row>
    <row r="24" spans="1:14">
      <c r="C24" s="10"/>
      <c r="E24" s="2"/>
      <c r="G24" s="12"/>
      <c r="H24" s="12"/>
      <c r="M24" s="3"/>
      <c r="N24" s="3"/>
    </row>
    <row r="25" spans="1:14">
      <c r="C25" s="10"/>
      <c r="E25" s="2"/>
      <c r="G25" s="12"/>
      <c r="H25" s="12"/>
      <c r="M25" s="3"/>
      <c r="N25" s="3"/>
    </row>
    <row r="26" spans="1:14">
      <c r="C26" s="10"/>
      <c r="E26" s="2"/>
      <c r="G26" s="12"/>
      <c r="H26" s="12"/>
      <c r="M26" s="3"/>
      <c r="N26" s="3"/>
    </row>
    <row r="27" spans="1:14">
      <c r="C27" s="10"/>
      <c r="E27" s="2"/>
      <c r="G27" s="12"/>
      <c r="H27" s="12"/>
      <c r="M27" s="3"/>
      <c r="N27" s="3"/>
    </row>
  </sheetData>
  <sheetProtection algorithmName="SHA-512" hashValue="WfMu9qEiP7l0+0HWTJABPI7RbziA+cGTkl7bTcV+9YbcJMhoXJhAqNLWlc283glGMWihQil48Q6mq8yFIjlW1w==" saltValue="3yr3bqK6vehmNevH/wTEng==" spinCount="100000" sheet="1" selectLockedCells="1" selectUnlockedCells="1"/>
  <sortState xmlns:xlrd2="http://schemas.microsoft.com/office/spreadsheetml/2017/richdata2" ref="B5:N14">
    <sortCondition descending="1" ref="G5:G14"/>
  </sortState>
  <mergeCells count="8">
    <mergeCell ref="A1:G1"/>
    <mergeCell ref="K1:K2"/>
    <mergeCell ref="M1:M2"/>
    <mergeCell ref="N1:N2"/>
    <mergeCell ref="A2:G2"/>
    <mergeCell ref="I1:I2"/>
    <mergeCell ref="L1:L2"/>
    <mergeCell ref="J1:J2"/>
  </mergeCells>
  <conditionalFormatting sqref="B1:C1048576">
    <cfRule type="duplicateValues" dxfId="148" priority="1"/>
  </conditionalFormatting>
  <conditionalFormatting sqref="B3:C3">
    <cfRule type="duplicateValues" dxfId="147" priority="3" stopIfTrue="1"/>
  </conditionalFormatting>
  <conditionalFormatting sqref="B5:C14">
    <cfRule type="duplicateValues" dxfId="146" priority="4021" stopIfTrue="1"/>
  </conditionalFormatting>
  <conditionalFormatting sqref="B5:C15">
    <cfRule type="duplicateValues" dxfId="145" priority="4022" stopIfTrue="1"/>
    <cfRule type="duplicateValues" dxfId="144" priority="4023" stopIfTrue="1"/>
    <cfRule type="duplicateValues" dxfId="143" priority="4024" stopIfTrue="1"/>
  </conditionalFormatting>
  <conditionalFormatting sqref="B7:C17 B1:C2 B4:C4 B28:C65497">
    <cfRule type="expression" dxfId="142" priority="3657" stopIfTrue="1">
      <formula>AND(COUNTIF($B$1:$C$2, B1)+COUNTIF($B$4:$C$4, B1)+COUNTIF($B$7:$C$65497, B1)&gt;1,NOT(ISBLANK(B1)))</formula>
    </cfRule>
  </conditionalFormatting>
  <conditionalFormatting sqref="B7:C17">
    <cfRule type="duplicateValues" dxfId="141" priority="4032" stopIfTrue="1"/>
  </conditionalFormatting>
  <conditionalFormatting sqref="B28:C1048576 B1:C17">
    <cfRule type="duplicateValues" dxfId="140" priority="2"/>
  </conditionalFormatting>
  <conditionalFormatting sqref="C15">
    <cfRule type="duplicateValues" dxfId="139" priority="1984" stopIfTrue="1"/>
  </conditionalFormatting>
  <pageMargins left="0.24" right="0.13" top="0.36" bottom="0.34" header="0.2" footer="0.18"/>
  <pageSetup paperSize="9" scale="76" fitToWidth="0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3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145</v>
      </c>
      <c r="K1" s="54" t="s">
        <v>134</v>
      </c>
      <c r="L1" s="54" t="s">
        <v>98</v>
      </c>
      <c r="M1" s="54" t="s">
        <v>10</v>
      </c>
      <c r="N1" s="27"/>
    </row>
    <row r="2" spans="1:14" s="4" customFormat="1" ht="99" customHeight="1">
      <c r="A2" s="48" t="s">
        <v>190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45809</v>
      </c>
      <c r="K3" s="19">
        <v>45760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146</v>
      </c>
      <c r="K4" s="21" t="s">
        <v>11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45759</v>
      </c>
      <c r="C5" s="5" t="s">
        <v>118</v>
      </c>
      <c r="D5" s="1" t="s">
        <v>33</v>
      </c>
      <c r="E5" s="6" t="s">
        <v>19</v>
      </c>
      <c r="F5" s="1" t="s">
        <v>20</v>
      </c>
      <c r="G5" s="1">
        <f>SUM(I5:M5)</f>
        <v>60</v>
      </c>
      <c r="H5" s="31"/>
      <c r="I5" s="7"/>
      <c r="J5" s="7"/>
      <c r="K5" s="7">
        <v>30</v>
      </c>
      <c r="L5" s="7">
        <v>30</v>
      </c>
      <c r="M5" s="7"/>
      <c r="N5" s="32"/>
    </row>
    <row r="6" spans="1:14" s="11" customFormat="1" ht="18" customHeight="1">
      <c r="A6" s="1">
        <v>2</v>
      </c>
      <c r="B6" s="1">
        <v>61725</v>
      </c>
      <c r="C6" s="5" t="s">
        <v>153</v>
      </c>
      <c r="D6" s="1" t="s">
        <v>33</v>
      </c>
      <c r="E6" s="6" t="s">
        <v>8</v>
      </c>
      <c r="F6" s="1" t="s">
        <v>144</v>
      </c>
      <c r="G6" s="1">
        <f>SUM(I6:M6)</f>
        <v>30</v>
      </c>
      <c r="H6" s="31"/>
      <c r="I6" s="7"/>
      <c r="J6" s="7">
        <v>30</v>
      </c>
      <c r="K6" s="7"/>
      <c r="L6" s="7"/>
      <c r="M6" s="7"/>
      <c r="N6" s="32"/>
    </row>
    <row r="7" spans="1:14" s="11" customFormat="1" ht="18" customHeight="1">
      <c r="A7" s="1">
        <v>3</v>
      </c>
      <c r="B7" s="1">
        <v>60989</v>
      </c>
      <c r="C7" s="5" t="s">
        <v>32</v>
      </c>
      <c r="D7" s="1" t="s">
        <v>33</v>
      </c>
      <c r="E7" s="6" t="s">
        <v>8</v>
      </c>
      <c r="F7" s="1" t="s">
        <v>34</v>
      </c>
      <c r="G7" s="1">
        <f>SUM(I7:M7)</f>
        <v>27.5</v>
      </c>
      <c r="H7" s="32"/>
      <c r="I7" s="1"/>
      <c r="J7" s="1"/>
      <c r="K7" s="1"/>
      <c r="L7" s="1"/>
      <c r="M7" s="1">
        <f>55/2</f>
        <v>27.5</v>
      </c>
      <c r="N7" s="32"/>
    </row>
    <row r="8" spans="1:14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7"/>
      <c r="M8" s="7"/>
      <c r="N8" s="34"/>
    </row>
    <row r="9" spans="1:14" ht="6.9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42"/>
      <c r="M9" s="42"/>
      <c r="N9" s="37"/>
    </row>
    <row r="10" spans="1:14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  <row r="13" spans="1:14">
      <c r="C13" s="45"/>
    </row>
  </sheetData>
  <sheetProtection algorithmName="SHA-512" hashValue="Co+c6sZCCMzphxaY8jMm7xLaBuyCE19rI0T6aWWG7UW6i7TpMdVzHoJZ7CixH20I9yI4Jd8UAklxczHZcLBCyA==" saltValue="YZyD9z6EE4qHTE7/7WrAow==" spinCount="100000" sheet="1" selectLockedCells="1" selectUnlockedCells="1"/>
  <sortState xmlns:xlrd2="http://schemas.microsoft.com/office/spreadsheetml/2017/richdata2" ref="B5:M7">
    <sortCondition descending="1" ref="G5:G7"/>
  </sortState>
  <mergeCells count="7">
    <mergeCell ref="A1:G1"/>
    <mergeCell ref="I1:I2"/>
    <mergeCell ref="L1:L2"/>
    <mergeCell ref="M1:M2"/>
    <mergeCell ref="A2:G2"/>
    <mergeCell ref="K1:K2"/>
    <mergeCell ref="J1:J2"/>
  </mergeCells>
  <conditionalFormatting sqref="B3:C3">
    <cfRule type="duplicateValues" dxfId="138" priority="4" stopIfTrue="1"/>
  </conditionalFormatting>
  <conditionalFormatting sqref="B5:C7">
    <cfRule type="duplicateValues" dxfId="137" priority="2829" stopIfTrue="1"/>
  </conditionalFormatting>
  <conditionalFormatting sqref="B5:C8">
    <cfRule type="duplicateValues" dxfId="136" priority="2830" stopIfTrue="1"/>
    <cfRule type="duplicateValues" dxfId="135" priority="2831" stopIfTrue="1"/>
    <cfRule type="duplicateValues" dxfId="134" priority="2832" stopIfTrue="1"/>
  </conditionalFormatting>
  <conditionalFormatting sqref="B8:C10">
    <cfRule type="duplicateValues" dxfId="133" priority="2313" stopIfTrue="1"/>
  </conditionalFormatting>
  <conditionalFormatting sqref="B8:C12 B1:C2 B4 B13 B14:C65510">
    <cfRule type="expression" dxfId="132" priority="6" stopIfTrue="1">
      <formula>AND(COUNTIF($B$1:$C$2, B1)+COUNTIF($B$4:$C$4, B1)+COUNTIF($B$8:$C$65510, B1)&gt;1,NOT(ISBLANK(B1)))</formula>
    </cfRule>
  </conditionalFormatting>
  <conditionalFormatting sqref="C4">
    <cfRule type="duplicateValues" dxfId="131" priority="1"/>
    <cfRule type="duplicateValues" dxfId="130" priority="2"/>
    <cfRule type="expression" dxfId="129" priority="3" stopIfTrue="1">
      <formula>AND(COUNTIF($B$1:$C$2, C4)+COUNTIF($B$4:$C$4, C4)+COUNTIF($B$8:$C$65498, C4)&gt;1,NOT(ISBLANK(C4)))</formula>
    </cfRule>
  </conditionalFormatting>
  <conditionalFormatting sqref="C8">
    <cfRule type="duplicateValues" dxfId="12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14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48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134</v>
      </c>
      <c r="L1" s="54" t="s">
        <v>119</v>
      </c>
      <c r="M1" s="54" t="s">
        <v>98</v>
      </c>
      <c r="N1" s="54" t="s">
        <v>10</v>
      </c>
      <c r="O1" s="46"/>
    </row>
    <row r="2" spans="1:15" s="4" customFormat="1" ht="96.75" customHeight="1">
      <c r="A2" s="48" t="s">
        <v>191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47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45760</v>
      </c>
      <c r="L3" s="19">
        <v>45753</v>
      </c>
      <c r="M3" s="19">
        <v>45704</v>
      </c>
      <c r="N3" s="19">
        <v>45697</v>
      </c>
      <c r="O3" s="34"/>
    </row>
    <row r="4" spans="1:15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11</v>
      </c>
      <c r="L4" s="21" t="s">
        <v>120</v>
      </c>
      <c r="M4" s="21" t="s">
        <v>11</v>
      </c>
      <c r="N4" s="21" t="s">
        <v>11</v>
      </c>
      <c r="O4" s="35"/>
    </row>
    <row r="5" spans="1:15" s="11" customFormat="1" ht="18" customHeight="1">
      <c r="A5" s="1">
        <v>1</v>
      </c>
      <c r="B5" s="1">
        <v>61494</v>
      </c>
      <c r="C5" s="5" t="s">
        <v>93</v>
      </c>
      <c r="D5" s="1" t="s">
        <v>91</v>
      </c>
      <c r="E5" s="6" t="s">
        <v>42</v>
      </c>
      <c r="F5" s="1" t="s">
        <v>20</v>
      </c>
      <c r="G5" s="1">
        <f t="shared" ref="G5:G11" si="0">SUM(I5:N5)</f>
        <v>212.5</v>
      </c>
      <c r="H5" s="31"/>
      <c r="I5" s="7"/>
      <c r="J5" s="7">
        <f>45/2</f>
        <v>22.5</v>
      </c>
      <c r="K5" s="7">
        <v>55</v>
      </c>
      <c r="L5" s="7">
        <f>90/2</f>
        <v>45</v>
      </c>
      <c r="M5" s="7">
        <v>40</v>
      </c>
      <c r="N5" s="7">
        <v>50</v>
      </c>
      <c r="O5" s="36"/>
    </row>
    <row r="6" spans="1:15" s="11" customFormat="1" ht="18" customHeight="1">
      <c r="A6" s="1">
        <v>2</v>
      </c>
      <c r="B6" s="1">
        <v>60344</v>
      </c>
      <c r="C6" s="5" t="s">
        <v>90</v>
      </c>
      <c r="D6" s="1" t="s">
        <v>91</v>
      </c>
      <c r="E6" s="6" t="s">
        <v>8</v>
      </c>
      <c r="F6" s="1" t="s">
        <v>20</v>
      </c>
      <c r="G6" s="1">
        <f t="shared" si="0"/>
        <v>200</v>
      </c>
      <c r="H6" s="31"/>
      <c r="I6" s="7"/>
      <c r="J6" s="7">
        <v>30</v>
      </c>
      <c r="K6" s="7"/>
      <c r="L6" s="7">
        <f>110/2</f>
        <v>55</v>
      </c>
      <c r="M6" s="7">
        <v>55</v>
      </c>
      <c r="N6" s="7">
        <v>60</v>
      </c>
      <c r="O6" s="36"/>
    </row>
    <row r="7" spans="1:15" s="11" customFormat="1" ht="18" customHeight="1">
      <c r="A7" s="1">
        <v>3</v>
      </c>
      <c r="B7" s="1">
        <v>36041</v>
      </c>
      <c r="C7" s="5" t="s">
        <v>92</v>
      </c>
      <c r="D7" s="1" t="s">
        <v>91</v>
      </c>
      <c r="E7" s="6" t="s">
        <v>15</v>
      </c>
      <c r="F7" s="1" t="s">
        <v>9</v>
      </c>
      <c r="G7" s="1">
        <f t="shared" si="0"/>
        <v>162.5</v>
      </c>
      <c r="H7" s="31"/>
      <c r="I7" s="7"/>
      <c r="J7" s="7">
        <f>50/2</f>
        <v>25</v>
      </c>
      <c r="K7" s="7"/>
      <c r="L7" s="7">
        <f>95/2</f>
        <v>47.5</v>
      </c>
      <c r="M7" s="7">
        <v>35</v>
      </c>
      <c r="N7" s="7">
        <v>55</v>
      </c>
      <c r="O7" s="36"/>
    </row>
    <row r="8" spans="1:15" s="11" customFormat="1" ht="18" customHeight="1">
      <c r="A8" s="1">
        <v>4</v>
      </c>
      <c r="B8" s="24">
        <v>60597</v>
      </c>
      <c r="C8" s="43" t="s">
        <v>113</v>
      </c>
      <c r="D8" s="1" t="s">
        <v>91</v>
      </c>
      <c r="E8" s="26" t="s">
        <v>109</v>
      </c>
      <c r="F8" s="24" t="s">
        <v>20</v>
      </c>
      <c r="G8" s="1">
        <f t="shared" si="0"/>
        <v>95</v>
      </c>
      <c r="H8" s="31"/>
      <c r="I8" s="44"/>
      <c r="J8" s="44"/>
      <c r="K8" s="44">
        <v>50</v>
      </c>
      <c r="L8" s="44"/>
      <c r="M8" s="44">
        <v>45</v>
      </c>
      <c r="N8" s="7"/>
      <c r="O8" s="36"/>
    </row>
    <row r="9" spans="1:15" s="11" customFormat="1" ht="18" customHeight="1">
      <c r="A9" s="1">
        <v>5</v>
      </c>
      <c r="B9" s="1">
        <v>52014</v>
      </c>
      <c r="C9" s="5" t="s">
        <v>110</v>
      </c>
      <c r="D9" s="1" t="s">
        <v>91</v>
      </c>
      <c r="E9" s="6" t="s">
        <v>111</v>
      </c>
      <c r="F9" s="1" t="s">
        <v>112</v>
      </c>
      <c r="G9" s="1">
        <f t="shared" si="0"/>
        <v>77.5</v>
      </c>
      <c r="H9" s="31"/>
      <c r="I9" s="7"/>
      <c r="J9" s="7">
        <f>55/2</f>
        <v>27.5</v>
      </c>
      <c r="K9" s="7"/>
      <c r="L9" s="7"/>
      <c r="M9" s="7">
        <v>50</v>
      </c>
      <c r="N9" s="7"/>
      <c r="O9" s="32"/>
    </row>
    <row r="10" spans="1:15" s="11" customFormat="1" ht="18" customHeight="1">
      <c r="A10" s="1">
        <v>6</v>
      </c>
      <c r="B10" s="1">
        <v>55459</v>
      </c>
      <c r="C10" s="5" t="s">
        <v>94</v>
      </c>
      <c r="D10" s="1" t="s">
        <v>91</v>
      </c>
      <c r="E10" s="6" t="s">
        <v>8</v>
      </c>
      <c r="F10" s="1" t="s">
        <v>34</v>
      </c>
      <c r="G10" s="1">
        <f t="shared" si="0"/>
        <v>45</v>
      </c>
      <c r="H10" s="31"/>
      <c r="I10" s="7"/>
      <c r="J10" s="7"/>
      <c r="K10" s="7"/>
      <c r="L10" s="7"/>
      <c r="M10" s="7"/>
      <c r="N10" s="7">
        <v>45</v>
      </c>
      <c r="O10" s="36"/>
    </row>
    <row r="11" spans="1:15" s="11" customFormat="1" ht="18" customHeight="1">
      <c r="A11" s="1">
        <v>7</v>
      </c>
      <c r="B11" s="1">
        <v>61697</v>
      </c>
      <c r="C11" s="5" t="s">
        <v>129</v>
      </c>
      <c r="D11" s="1" t="s">
        <v>91</v>
      </c>
      <c r="E11" s="6" t="s">
        <v>8</v>
      </c>
      <c r="F11" s="1" t="s">
        <v>9</v>
      </c>
      <c r="G11" s="1">
        <f t="shared" si="0"/>
        <v>42.5</v>
      </c>
      <c r="H11" s="31"/>
      <c r="I11" s="7"/>
      <c r="J11" s="7"/>
      <c r="K11" s="7"/>
      <c r="L11" s="7">
        <f>85/2</f>
        <v>42.5</v>
      </c>
      <c r="M11" s="7"/>
      <c r="N11" s="7"/>
      <c r="O11" s="36"/>
    </row>
    <row r="12" spans="1:15" ht="18" customHeight="1">
      <c r="A12" s="1"/>
      <c r="B12" s="1"/>
      <c r="C12" s="22"/>
      <c r="D12" s="1"/>
      <c r="E12" s="6"/>
      <c r="F12" s="1"/>
      <c r="G12" s="1"/>
      <c r="H12" s="28"/>
      <c r="I12" s="7"/>
      <c r="J12" s="7"/>
      <c r="K12" s="7"/>
      <c r="L12" s="7"/>
      <c r="M12" s="7"/>
      <c r="N12" s="7"/>
      <c r="O12" s="34"/>
    </row>
    <row r="13" spans="1:15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37"/>
    </row>
    <row r="14" spans="1:15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</row>
  </sheetData>
  <sheetProtection algorithmName="SHA-512" hashValue="wePE8hTl0WeKpfTpNKrXbyFyPDKFD5w83qXUpbiYLblAIChwlYqAhEvU42ZlQtHf3tJV4+7rxF4Zmunf8VIKww==" saltValue="/hjWOyWEXs5/17oVUe21sA==" spinCount="100000" sheet="1" selectLockedCells="1" selectUnlockedCells="1"/>
  <sortState xmlns:xlrd2="http://schemas.microsoft.com/office/spreadsheetml/2017/richdata2" ref="B5:N11">
    <sortCondition descending="1" ref="G5:G11"/>
  </sortState>
  <mergeCells count="8">
    <mergeCell ref="A1:G1"/>
    <mergeCell ref="K1:K2"/>
    <mergeCell ref="M1:M2"/>
    <mergeCell ref="N1:N2"/>
    <mergeCell ref="A2:G2"/>
    <mergeCell ref="I1:I2"/>
    <mergeCell ref="L1:L2"/>
    <mergeCell ref="J1:J2"/>
  </mergeCells>
  <conditionalFormatting sqref="B3:C3">
    <cfRule type="duplicateValues" dxfId="127" priority="4" stopIfTrue="1"/>
  </conditionalFormatting>
  <conditionalFormatting sqref="B5:C11">
    <cfRule type="duplicateValues" dxfId="126" priority="4075" stopIfTrue="1"/>
  </conditionalFormatting>
  <conditionalFormatting sqref="B5:C12">
    <cfRule type="duplicateValues" dxfId="125" priority="4076" stopIfTrue="1"/>
    <cfRule type="duplicateValues" dxfId="124" priority="4077" stopIfTrue="1"/>
    <cfRule type="duplicateValues" dxfId="123" priority="4078" stopIfTrue="1"/>
  </conditionalFormatting>
  <conditionalFormatting sqref="B7:C14">
    <cfRule type="duplicateValues" dxfId="122" priority="4082" stopIfTrue="1"/>
  </conditionalFormatting>
  <conditionalFormatting sqref="B7:C65494 B4:C4 B1:C2">
    <cfRule type="expression" dxfId="121" priority="4084" stopIfTrue="1">
      <formula>AND(COUNTIF($B$1:$C$2, B1)+COUNTIF($B$4:$C$4, B1)+COUNTIF($B$7:$C$65494, B1)&gt;1,NOT(ISBLANK(B1)))</formula>
    </cfRule>
  </conditionalFormatting>
  <conditionalFormatting sqref="C4">
    <cfRule type="duplicateValues" dxfId="120" priority="1"/>
    <cfRule type="duplicateValues" dxfId="119" priority="2"/>
  </conditionalFormatting>
  <conditionalFormatting sqref="C12">
    <cfRule type="duplicateValues" dxfId="118" priority="2155" stopIfTrue="1"/>
  </conditionalFormatting>
  <pageMargins left="0.24" right="0.13" top="0.36" bottom="0.34" header="0.2" footer="0.18"/>
  <pageSetup paperSize="9" scale="91" fitToWidth="0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1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12" customWidth="1"/>
    <col min="10" max="10" width="1" style="3" customWidth="1"/>
    <col min="11" max="16384" width="9.109375" style="3"/>
  </cols>
  <sheetData>
    <row r="1" spans="1:10" ht="69" customHeight="1">
      <c r="A1" s="51"/>
      <c r="B1" s="52"/>
      <c r="C1" s="52"/>
      <c r="D1" s="52"/>
      <c r="E1" s="52"/>
      <c r="F1" s="52"/>
      <c r="G1" s="53"/>
      <c r="H1" s="27"/>
      <c r="I1" s="54"/>
      <c r="J1" s="27"/>
    </row>
    <row r="2" spans="1:10" s="4" customFormat="1" ht="99" customHeight="1">
      <c r="A2" s="48" t="s">
        <v>192</v>
      </c>
      <c r="B2" s="49"/>
      <c r="C2" s="49"/>
      <c r="D2" s="49"/>
      <c r="E2" s="49"/>
      <c r="F2" s="49"/>
      <c r="G2" s="50"/>
      <c r="H2" s="28"/>
      <c r="I2" s="55"/>
      <c r="J2" s="34"/>
    </row>
    <row r="3" spans="1:1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34"/>
    </row>
    <row r="4" spans="1:10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35"/>
    </row>
    <row r="5" spans="1:10" s="11" customFormat="1" ht="18" customHeight="1">
      <c r="A5" s="1">
        <v>1</v>
      </c>
      <c r="B5" s="1"/>
      <c r="C5" s="5"/>
      <c r="D5" s="1"/>
      <c r="E5" s="6"/>
      <c r="F5" s="1"/>
      <c r="G5" s="1">
        <f>SUM(I5:I5)</f>
        <v>0</v>
      </c>
      <c r="H5" s="32"/>
      <c r="I5" s="1"/>
      <c r="J5" s="32"/>
    </row>
    <row r="6" spans="1:10" ht="18" customHeight="1">
      <c r="A6" s="1"/>
      <c r="B6" s="1"/>
      <c r="C6" s="5"/>
      <c r="D6" s="1"/>
      <c r="E6" s="6"/>
      <c r="F6" s="1"/>
      <c r="G6" s="1"/>
      <c r="H6" s="28"/>
      <c r="I6" s="7"/>
      <c r="J6" s="34"/>
    </row>
    <row r="7" spans="1:10" ht="6.9" customHeight="1">
      <c r="A7" s="38"/>
      <c r="B7" s="33"/>
      <c r="C7" s="39"/>
      <c r="D7" s="33"/>
      <c r="E7" s="40"/>
      <c r="F7" s="33"/>
      <c r="G7" s="41"/>
      <c r="H7" s="33"/>
      <c r="I7" s="42"/>
      <c r="J7" s="37"/>
    </row>
    <row r="8" spans="1:10" s="8" customFormat="1" ht="12.75" customHeight="1">
      <c r="A8" s="13"/>
      <c r="B8" s="14"/>
      <c r="D8" s="14"/>
      <c r="E8" s="15"/>
      <c r="F8" s="14"/>
      <c r="G8" s="14"/>
      <c r="H8" s="14"/>
      <c r="I8" s="12"/>
    </row>
    <row r="11" spans="1:10">
      <c r="C11" s="45"/>
    </row>
  </sheetData>
  <sheetProtection algorithmName="SHA-512" hashValue="maqtgTF9ccJiEbMGtU8MvN09dJT0pNYDuLOWNFn66kUI6KdmWbmSzCT9IDrEV7+t1ZKDSbjE76nHdJZlV4y0vg==" saltValue="xGvY11aQuQ+ktyMvDrP+2g==" spinCount="100000" sheet="1" selectLockedCells="1" selectUnlockedCells="1"/>
  <mergeCells count="3">
    <mergeCell ref="A1:G1"/>
    <mergeCell ref="I1:I2"/>
    <mergeCell ref="A2:G2"/>
  </mergeCells>
  <conditionalFormatting sqref="B3:C3">
    <cfRule type="duplicateValues" dxfId="117" priority="4" stopIfTrue="1"/>
  </conditionalFormatting>
  <conditionalFormatting sqref="B5:C5">
    <cfRule type="duplicateValues" dxfId="116" priority="4085" stopIfTrue="1"/>
  </conditionalFormatting>
  <conditionalFormatting sqref="B5:C6">
    <cfRule type="duplicateValues" dxfId="115" priority="4086" stopIfTrue="1"/>
    <cfRule type="duplicateValues" dxfId="114" priority="4087" stopIfTrue="1"/>
    <cfRule type="duplicateValues" dxfId="113" priority="4088" stopIfTrue="1"/>
  </conditionalFormatting>
  <conditionalFormatting sqref="B6:C8">
    <cfRule type="duplicateValues" dxfId="112" priority="2321" stopIfTrue="1"/>
  </conditionalFormatting>
  <conditionalFormatting sqref="B6:C10 B1:C2 B4 B11 B12:C65508">
    <cfRule type="expression" dxfId="111" priority="6" stopIfTrue="1">
      <formula>AND(COUNTIF($B$1:$C$2, B1)+COUNTIF($B$4:$C$4, B1)+COUNTIF($B$6:$C$65508, B1)&gt;1,NOT(ISBLANK(B1)))</formula>
    </cfRule>
  </conditionalFormatting>
  <conditionalFormatting sqref="C4">
    <cfRule type="duplicateValues" dxfId="110" priority="1"/>
    <cfRule type="duplicateValues" dxfId="109" priority="2"/>
    <cfRule type="expression" dxfId="108" priority="4096" stopIfTrue="1">
      <formula>AND(COUNTIF($B$1:$C$2, C4)+COUNTIF($B$4:$C$4, C4)+COUNTIF($B$6:$C$65495, C4)&gt;1,NOT(ISBLANK(C4)))</formula>
    </cfRule>
  </conditionalFormatting>
  <conditionalFormatting sqref="C6">
    <cfRule type="duplicateValues" dxfId="107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2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134</v>
      </c>
      <c r="L1" s="54" t="s">
        <v>119</v>
      </c>
      <c r="M1" s="54" t="s">
        <v>98</v>
      </c>
      <c r="N1" s="54" t="s">
        <v>10</v>
      </c>
      <c r="O1" s="46"/>
    </row>
    <row r="2" spans="1:15" s="4" customFormat="1" ht="96.75" customHeight="1">
      <c r="A2" s="48" t="s">
        <v>193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47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45760</v>
      </c>
      <c r="L3" s="19">
        <v>45753</v>
      </c>
      <c r="M3" s="19">
        <v>45704</v>
      </c>
      <c r="N3" s="19">
        <v>45697</v>
      </c>
      <c r="O3" s="34"/>
    </row>
    <row r="4" spans="1:15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11</v>
      </c>
      <c r="L4" s="21" t="s">
        <v>120</v>
      </c>
      <c r="M4" s="21" t="s">
        <v>11</v>
      </c>
      <c r="N4" s="21" t="s">
        <v>11</v>
      </c>
      <c r="O4" s="35"/>
    </row>
    <row r="5" spans="1:15" s="11" customFormat="1" ht="18" customHeight="1">
      <c r="A5" s="1">
        <v>1</v>
      </c>
      <c r="B5" s="1">
        <v>60379</v>
      </c>
      <c r="C5" s="5" t="s">
        <v>95</v>
      </c>
      <c r="D5" s="1" t="s">
        <v>96</v>
      </c>
      <c r="E5" s="6" t="s">
        <v>8</v>
      </c>
      <c r="F5" s="1" t="s">
        <v>9</v>
      </c>
      <c r="G5" s="1">
        <f>SUM(I5:N5)</f>
        <v>140</v>
      </c>
      <c r="H5" s="31"/>
      <c r="I5" s="7"/>
      <c r="J5" s="7"/>
      <c r="K5" s="7"/>
      <c r="L5" s="7">
        <v>55</v>
      </c>
      <c r="M5" s="7">
        <v>55</v>
      </c>
      <c r="N5" s="7">
        <v>30</v>
      </c>
      <c r="O5" s="36"/>
    </row>
    <row r="6" spans="1:15" s="11" customFormat="1" ht="18" customHeight="1">
      <c r="A6" s="1">
        <v>2</v>
      </c>
      <c r="B6" s="1">
        <v>63552</v>
      </c>
      <c r="C6" s="5" t="s">
        <v>97</v>
      </c>
      <c r="D6" s="1" t="s">
        <v>96</v>
      </c>
      <c r="E6" s="6" t="s">
        <v>8</v>
      </c>
      <c r="F6" s="1" t="s">
        <v>9</v>
      </c>
      <c r="G6" s="1">
        <f>SUM(I6:N6)</f>
        <v>95</v>
      </c>
      <c r="H6" s="31"/>
      <c r="I6" s="7"/>
      <c r="J6" s="7">
        <f>45/2</f>
        <v>22.5</v>
      </c>
      <c r="K6" s="7"/>
      <c r="L6" s="7">
        <f>95/2</f>
        <v>47.5</v>
      </c>
      <c r="M6" s="7"/>
      <c r="N6" s="7">
        <v>25</v>
      </c>
      <c r="O6" s="36"/>
    </row>
    <row r="7" spans="1:15" s="11" customFormat="1" ht="18" customHeight="1">
      <c r="A7" s="1">
        <v>3</v>
      </c>
      <c r="B7" s="1">
        <v>58143</v>
      </c>
      <c r="C7" s="5" t="s">
        <v>114</v>
      </c>
      <c r="D7" s="1" t="s">
        <v>96</v>
      </c>
      <c r="E7" s="6" t="s">
        <v>111</v>
      </c>
      <c r="F7" s="1" t="s">
        <v>112</v>
      </c>
      <c r="G7" s="1">
        <f>SUM(I7:N7)</f>
        <v>90</v>
      </c>
      <c r="H7" s="31"/>
      <c r="I7" s="7"/>
      <c r="J7" s="7">
        <v>30</v>
      </c>
      <c r="K7" s="7"/>
      <c r="L7" s="7"/>
      <c r="M7" s="7">
        <v>60</v>
      </c>
      <c r="N7" s="7"/>
      <c r="O7" s="36"/>
    </row>
    <row r="8" spans="1:15" s="11" customFormat="1" ht="18" customHeight="1">
      <c r="A8" s="1">
        <v>4</v>
      </c>
      <c r="B8" s="1">
        <v>62064</v>
      </c>
      <c r="C8" s="5" t="s">
        <v>115</v>
      </c>
      <c r="D8" s="1" t="s">
        <v>96</v>
      </c>
      <c r="E8" s="6" t="s">
        <v>19</v>
      </c>
      <c r="F8" s="1" t="s">
        <v>20</v>
      </c>
      <c r="G8" s="1">
        <f>SUM(I8:N8)</f>
        <v>85</v>
      </c>
      <c r="H8" s="31"/>
      <c r="I8" s="7"/>
      <c r="J8" s="7"/>
      <c r="K8" s="7">
        <v>45</v>
      </c>
      <c r="L8" s="7"/>
      <c r="M8" s="7">
        <v>40</v>
      </c>
      <c r="N8" s="7"/>
      <c r="O8" s="36"/>
    </row>
    <row r="9" spans="1:15" s="11" customFormat="1" ht="18" customHeight="1">
      <c r="A9" s="1">
        <v>5</v>
      </c>
      <c r="B9" s="1">
        <v>49108</v>
      </c>
      <c r="C9" s="5" t="s">
        <v>116</v>
      </c>
      <c r="D9" s="1" t="s">
        <v>96</v>
      </c>
      <c r="E9" s="6" t="s">
        <v>117</v>
      </c>
      <c r="F9" s="1" t="s">
        <v>20</v>
      </c>
      <c r="G9" s="1">
        <f>SUM(I9:N9)</f>
        <v>70</v>
      </c>
      <c r="H9" s="31"/>
      <c r="I9" s="7"/>
      <c r="J9" s="7"/>
      <c r="K9" s="7">
        <v>40</v>
      </c>
      <c r="L9" s="7"/>
      <c r="M9" s="7">
        <v>30</v>
      </c>
      <c r="N9" s="7"/>
      <c r="O9" s="36"/>
    </row>
    <row r="10" spans="1:15" ht="18" customHeight="1">
      <c r="A10" s="1"/>
      <c r="B10" s="1"/>
      <c r="C10" s="22"/>
      <c r="D10" s="1"/>
      <c r="E10" s="6"/>
      <c r="F10" s="1"/>
      <c r="G10" s="1"/>
      <c r="H10" s="28"/>
      <c r="I10" s="7"/>
      <c r="J10" s="7"/>
      <c r="K10" s="7"/>
      <c r="L10" s="7"/>
      <c r="M10" s="7"/>
      <c r="N10" s="7"/>
      <c r="O10" s="34"/>
    </row>
    <row r="11" spans="1:15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42"/>
      <c r="O11" s="37"/>
    </row>
    <row r="12" spans="1:15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</row>
  </sheetData>
  <sheetProtection algorithmName="SHA-512" hashValue="LpzzTBhaG7jN6JN6hX3BQznkrF4FOnISfw7/xyXQNv38IM0aZrOPpY9QJFEW5Zlfam5fJYlKwvmFC79j2vwdRw==" saltValue="uD78w2sgRUoSsnzJoTNOPA==" spinCount="100000" sheet="1" selectLockedCells="1" selectUnlockedCells="1"/>
  <sortState xmlns:xlrd2="http://schemas.microsoft.com/office/spreadsheetml/2017/richdata2" ref="B5:N9">
    <sortCondition descending="1" ref="G5:G9"/>
  </sortState>
  <mergeCells count="8">
    <mergeCell ref="A1:G1"/>
    <mergeCell ref="L1:L2"/>
    <mergeCell ref="N1:N2"/>
    <mergeCell ref="A2:G2"/>
    <mergeCell ref="M1:M2"/>
    <mergeCell ref="K1:K2"/>
    <mergeCell ref="I1:I2"/>
    <mergeCell ref="J1:J2"/>
  </mergeCells>
  <conditionalFormatting sqref="B2:C2">
    <cfRule type="expression" dxfId="106" priority="4217" stopIfTrue="1">
      <formula>AND(COUNTIF($B$1:$C$2, B2)+COUNTIF($B$4:$C$4, B2)+COUNTIF($B$6:$C$65508, B2)&gt;1,NOT(ISBLANK(B2)))</formula>
    </cfRule>
  </conditionalFormatting>
  <conditionalFormatting sqref="B3:C3">
    <cfRule type="duplicateValues" dxfId="105" priority="5" stopIfTrue="1"/>
  </conditionalFormatting>
  <conditionalFormatting sqref="B5:C9">
    <cfRule type="duplicateValues" dxfId="104" priority="4218" stopIfTrue="1"/>
  </conditionalFormatting>
  <conditionalFormatting sqref="B5:C10">
    <cfRule type="duplicateValues" dxfId="103" priority="4220" stopIfTrue="1"/>
    <cfRule type="duplicateValues" dxfId="102" priority="4221" stopIfTrue="1"/>
    <cfRule type="duplicateValues" dxfId="101" priority="4222" stopIfTrue="1"/>
  </conditionalFormatting>
  <conditionalFormatting sqref="B10:C12">
    <cfRule type="duplicateValues" dxfId="100" priority="2242" stopIfTrue="1"/>
  </conditionalFormatting>
  <conditionalFormatting sqref="B10:C65492 B1:C1 B4">
    <cfRule type="expression" dxfId="99" priority="2243" stopIfTrue="1">
      <formula>AND(COUNTIF($B$1:$C$2, B1)+COUNTIF($B$4:$C$4, B1)+COUNTIF($B$10:$C$65492, B1)&gt;1,NOT(ISBLANK(B1)))</formula>
    </cfRule>
  </conditionalFormatting>
  <conditionalFormatting sqref="C4">
    <cfRule type="duplicateValues" dxfId="98" priority="4228"/>
    <cfRule type="duplicateValues" dxfId="97" priority="4229"/>
    <cfRule type="expression" dxfId="96" priority="4230" stopIfTrue="1">
      <formula>AND(COUNTIF($B$1:$C$2, C4)+COUNTIF($B$4:$C$4, C4)+COUNTIF($B$7:$C$65492, C4)&gt;1,NOT(ISBLANK(C4)))</formula>
    </cfRule>
  </conditionalFormatting>
  <conditionalFormatting sqref="C10">
    <cfRule type="duplicateValues" dxfId="95" priority="224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8"/>
  <sheetViews>
    <sheetView topLeftCell="A2"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2.777343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145</v>
      </c>
      <c r="L1" s="54" t="s">
        <v>134</v>
      </c>
      <c r="M1" s="54" t="s">
        <v>119</v>
      </c>
      <c r="N1" s="54" t="s">
        <v>98</v>
      </c>
      <c r="O1" s="54" t="s">
        <v>10</v>
      </c>
      <c r="P1" s="27"/>
    </row>
    <row r="2" spans="1:16" s="4" customFormat="1" ht="96.75" customHeight="1">
      <c r="A2" s="48" t="s">
        <v>194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45809</v>
      </c>
      <c r="L3" s="19">
        <v>45760</v>
      </c>
      <c r="M3" s="19">
        <v>45753</v>
      </c>
      <c r="N3" s="19">
        <v>45704</v>
      </c>
      <c r="O3" s="19">
        <v>45697</v>
      </c>
      <c r="P3" s="34"/>
    </row>
    <row r="4" spans="1:16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146</v>
      </c>
      <c r="L4" s="21" t="s">
        <v>11</v>
      </c>
      <c r="M4" s="21" t="s">
        <v>120</v>
      </c>
      <c r="N4" s="21" t="s">
        <v>11</v>
      </c>
      <c r="O4" s="21" t="s">
        <v>11</v>
      </c>
      <c r="P4" s="35"/>
    </row>
    <row r="5" spans="1:16" s="11" customFormat="1" ht="18" customHeight="1">
      <c r="A5" s="1">
        <v>1</v>
      </c>
      <c r="B5" s="1">
        <v>22694</v>
      </c>
      <c r="C5" s="5" t="s">
        <v>51</v>
      </c>
      <c r="D5" s="1" t="s">
        <v>48</v>
      </c>
      <c r="E5" s="6" t="s">
        <v>8</v>
      </c>
      <c r="F5" s="1" t="s">
        <v>9</v>
      </c>
      <c r="G5" s="1">
        <f t="shared" ref="G5:G25" si="0">SUM(I5:O5)</f>
        <v>220</v>
      </c>
      <c r="H5" s="31"/>
      <c r="I5" s="7"/>
      <c r="J5" s="7">
        <v>60</v>
      </c>
      <c r="K5" s="7"/>
      <c r="L5" s="7"/>
      <c r="M5" s="7">
        <v>110</v>
      </c>
      <c r="N5" s="7"/>
      <c r="O5" s="7">
        <v>50</v>
      </c>
      <c r="P5" s="32"/>
    </row>
    <row r="6" spans="1:16" s="11" customFormat="1" ht="18" customHeight="1">
      <c r="A6" s="1">
        <v>2</v>
      </c>
      <c r="B6" s="1">
        <v>27809</v>
      </c>
      <c r="C6" s="5" t="s">
        <v>47</v>
      </c>
      <c r="D6" s="1" t="s">
        <v>48</v>
      </c>
      <c r="E6" s="6" t="s">
        <v>8</v>
      </c>
      <c r="F6" s="1" t="s">
        <v>9</v>
      </c>
      <c r="G6" s="1">
        <f t="shared" si="0"/>
        <v>200</v>
      </c>
      <c r="H6" s="31"/>
      <c r="I6" s="7"/>
      <c r="J6" s="7">
        <v>45</v>
      </c>
      <c r="K6" s="7"/>
      <c r="L6" s="7"/>
      <c r="M6" s="7">
        <v>95</v>
      </c>
      <c r="N6" s="7"/>
      <c r="O6" s="7">
        <v>60</v>
      </c>
      <c r="P6" s="36"/>
    </row>
    <row r="7" spans="1:16" s="11" customFormat="1" ht="18" customHeight="1">
      <c r="A7" s="1">
        <v>3</v>
      </c>
      <c r="B7" s="1">
        <v>15129</v>
      </c>
      <c r="C7" s="5" t="s">
        <v>63</v>
      </c>
      <c r="D7" s="1" t="s">
        <v>48</v>
      </c>
      <c r="E7" s="6" t="s">
        <v>42</v>
      </c>
      <c r="F7" s="1" t="s">
        <v>20</v>
      </c>
      <c r="G7" s="1">
        <f t="shared" si="0"/>
        <v>176</v>
      </c>
      <c r="H7" s="31"/>
      <c r="I7" s="7"/>
      <c r="J7" s="7">
        <v>20</v>
      </c>
      <c r="K7" s="7"/>
      <c r="L7" s="7">
        <v>45</v>
      </c>
      <c r="M7" s="7">
        <v>90</v>
      </c>
      <c r="N7" s="7">
        <v>20</v>
      </c>
      <c r="O7" s="7">
        <v>1</v>
      </c>
      <c r="P7" s="36"/>
    </row>
    <row r="8" spans="1:16" s="11" customFormat="1" ht="18" customHeight="1">
      <c r="A8" s="1">
        <v>4</v>
      </c>
      <c r="B8" s="1">
        <v>45754</v>
      </c>
      <c r="C8" s="5" t="s">
        <v>102</v>
      </c>
      <c r="D8" s="1" t="s">
        <v>48</v>
      </c>
      <c r="E8" s="6" t="s">
        <v>37</v>
      </c>
      <c r="F8" s="1" t="s">
        <v>20</v>
      </c>
      <c r="G8" s="1">
        <f t="shared" si="0"/>
        <v>165</v>
      </c>
      <c r="H8" s="31"/>
      <c r="I8" s="7"/>
      <c r="J8" s="7">
        <v>50</v>
      </c>
      <c r="K8" s="7"/>
      <c r="L8" s="7">
        <v>55</v>
      </c>
      <c r="M8" s="7"/>
      <c r="N8" s="7">
        <v>60</v>
      </c>
      <c r="O8" s="7"/>
      <c r="P8" s="32"/>
    </row>
    <row r="9" spans="1:16" s="11" customFormat="1" ht="18" customHeight="1">
      <c r="A9" s="1">
        <v>5</v>
      </c>
      <c r="B9" s="1">
        <v>55696</v>
      </c>
      <c r="C9" s="5" t="s">
        <v>57</v>
      </c>
      <c r="D9" s="1" t="s">
        <v>48</v>
      </c>
      <c r="E9" s="6" t="s">
        <v>58</v>
      </c>
      <c r="F9" s="1" t="s">
        <v>9</v>
      </c>
      <c r="G9" s="1">
        <f t="shared" si="0"/>
        <v>120</v>
      </c>
      <c r="H9" s="31"/>
      <c r="I9" s="7"/>
      <c r="J9" s="7">
        <v>30</v>
      </c>
      <c r="K9" s="7"/>
      <c r="L9" s="7"/>
      <c r="M9" s="7">
        <v>80</v>
      </c>
      <c r="N9" s="7"/>
      <c r="O9" s="7">
        <v>10</v>
      </c>
      <c r="P9" s="36"/>
    </row>
    <row r="10" spans="1:16" s="11" customFormat="1" ht="18" customHeight="1">
      <c r="A10" s="1">
        <v>6</v>
      </c>
      <c r="B10" s="1">
        <v>61982</v>
      </c>
      <c r="C10" s="5" t="s">
        <v>56</v>
      </c>
      <c r="D10" s="1" t="s">
        <v>48</v>
      </c>
      <c r="E10" s="6" t="s">
        <v>8</v>
      </c>
      <c r="F10" s="1" t="s">
        <v>9</v>
      </c>
      <c r="G10" s="1">
        <f t="shared" si="0"/>
        <v>75</v>
      </c>
      <c r="H10" s="31"/>
      <c r="I10" s="7"/>
      <c r="J10" s="7">
        <v>5</v>
      </c>
      <c r="K10" s="7"/>
      <c r="L10" s="7">
        <v>30</v>
      </c>
      <c r="M10" s="7">
        <v>25</v>
      </c>
      <c r="N10" s="7"/>
      <c r="O10" s="1">
        <v>15</v>
      </c>
      <c r="P10" s="36"/>
    </row>
    <row r="11" spans="1:16" s="11" customFormat="1" ht="18" customHeight="1">
      <c r="A11" s="1">
        <v>7</v>
      </c>
      <c r="B11" s="1">
        <v>63678</v>
      </c>
      <c r="C11" s="5" t="s">
        <v>124</v>
      </c>
      <c r="D11" s="1" t="s">
        <v>48</v>
      </c>
      <c r="E11" s="6" t="s">
        <v>8</v>
      </c>
      <c r="F11" s="1" t="s">
        <v>9</v>
      </c>
      <c r="G11" s="1">
        <f t="shared" si="0"/>
        <v>73</v>
      </c>
      <c r="H11" s="31"/>
      <c r="I11" s="7"/>
      <c r="J11" s="7">
        <v>8</v>
      </c>
      <c r="K11" s="7"/>
      <c r="L11" s="7"/>
      <c r="M11" s="7">
        <v>65</v>
      </c>
      <c r="N11" s="7"/>
      <c r="O11" s="7"/>
      <c r="P11" s="36"/>
    </row>
    <row r="12" spans="1:16" s="11" customFormat="1" ht="18" customHeight="1">
      <c r="A12" s="1">
        <v>8</v>
      </c>
      <c r="B12" s="1">
        <v>27771</v>
      </c>
      <c r="C12" s="5" t="s">
        <v>123</v>
      </c>
      <c r="D12" s="1" t="s">
        <v>48</v>
      </c>
      <c r="E12" s="6" t="s">
        <v>8</v>
      </c>
      <c r="F12" s="1" t="s">
        <v>9</v>
      </c>
      <c r="G12" s="1">
        <f t="shared" si="0"/>
        <v>70</v>
      </c>
      <c r="H12" s="31"/>
      <c r="I12" s="7"/>
      <c r="J12" s="7"/>
      <c r="K12" s="7"/>
      <c r="L12" s="7"/>
      <c r="M12" s="7">
        <v>70</v>
      </c>
      <c r="N12" s="7"/>
      <c r="O12" s="7"/>
      <c r="P12" s="36"/>
    </row>
    <row r="13" spans="1:16" s="11" customFormat="1" ht="18" customHeight="1">
      <c r="A13" s="1">
        <v>8</v>
      </c>
      <c r="B13" s="1">
        <v>27760</v>
      </c>
      <c r="C13" s="5" t="s">
        <v>49</v>
      </c>
      <c r="D13" s="1" t="s">
        <v>48</v>
      </c>
      <c r="E13" s="6" t="s">
        <v>50</v>
      </c>
      <c r="F13" s="1" t="s">
        <v>9</v>
      </c>
      <c r="G13" s="1">
        <f t="shared" si="0"/>
        <v>70</v>
      </c>
      <c r="H13" s="31"/>
      <c r="I13" s="7"/>
      <c r="J13" s="7">
        <v>15</v>
      </c>
      <c r="K13" s="7"/>
      <c r="L13" s="7"/>
      <c r="M13" s="7"/>
      <c r="N13" s="7"/>
      <c r="O13" s="7">
        <v>55</v>
      </c>
      <c r="P13" s="36"/>
    </row>
    <row r="14" spans="1:16" s="11" customFormat="1" ht="18" customHeight="1">
      <c r="A14" s="1">
        <v>10</v>
      </c>
      <c r="B14" s="1">
        <v>36630</v>
      </c>
      <c r="C14" s="5" t="s">
        <v>60</v>
      </c>
      <c r="D14" s="1" t="s">
        <v>48</v>
      </c>
      <c r="E14" s="6" t="s">
        <v>8</v>
      </c>
      <c r="F14" s="1" t="s">
        <v>9</v>
      </c>
      <c r="G14" s="1">
        <f t="shared" si="0"/>
        <v>64</v>
      </c>
      <c r="H14" s="31"/>
      <c r="I14" s="7"/>
      <c r="J14" s="7"/>
      <c r="K14" s="7"/>
      <c r="L14" s="7"/>
      <c r="M14" s="7">
        <v>35</v>
      </c>
      <c r="N14" s="7">
        <v>25</v>
      </c>
      <c r="O14" s="7">
        <v>4</v>
      </c>
      <c r="P14" s="36"/>
    </row>
    <row r="15" spans="1:16" s="11" customFormat="1" ht="18" customHeight="1">
      <c r="A15" s="1">
        <v>11</v>
      </c>
      <c r="B15" s="1">
        <v>55776</v>
      </c>
      <c r="C15" s="5" t="s">
        <v>62</v>
      </c>
      <c r="D15" s="1" t="s">
        <v>48</v>
      </c>
      <c r="E15" s="6" t="s">
        <v>58</v>
      </c>
      <c r="F15" s="1" t="s">
        <v>9</v>
      </c>
      <c r="G15" s="1">
        <f t="shared" si="0"/>
        <v>62</v>
      </c>
      <c r="H15" s="31"/>
      <c r="I15" s="7"/>
      <c r="J15" s="7"/>
      <c r="K15" s="7"/>
      <c r="L15" s="7"/>
      <c r="M15" s="7">
        <v>60</v>
      </c>
      <c r="N15" s="7"/>
      <c r="O15" s="7">
        <v>2</v>
      </c>
      <c r="P15" s="36"/>
    </row>
    <row r="16" spans="1:16" s="11" customFormat="1" ht="18" customHeight="1">
      <c r="A16" s="1">
        <v>12</v>
      </c>
      <c r="B16" s="1">
        <v>31619</v>
      </c>
      <c r="C16" s="5" t="s">
        <v>181</v>
      </c>
      <c r="D16" s="1" t="s">
        <v>48</v>
      </c>
      <c r="E16" s="6" t="s">
        <v>8</v>
      </c>
      <c r="F16" s="1" t="s">
        <v>9</v>
      </c>
      <c r="G16" s="1">
        <f t="shared" si="0"/>
        <v>55</v>
      </c>
      <c r="H16" s="31"/>
      <c r="I16" s="7"/>
      <c r="J16" s="7">
        <v>55</v>
      </c>
      <c r="K16" s="7"/>
      <c r="L16" s="7"/>
      <c r="M16" s="7"/>
      <c r="N16" s="7"/>
      <c r="O16" s="7"/>
      <c r="P16" s="36"/>
    </row>
    <row r="17" spans="1:16" s="11" customFormat="1" ht="18" customHeight="1">
      <c r="A17" s="1">
        <v>12</v>
      </c>
      <c r="B17" s="1">
        <v>51822</v>
      </c>
      <c r="C17" s="5" t="s">
        <v>125</v>
      </c>
      <c r="D17" s="1" t="s">
        <v>48</v>
      </c>
      <c r="E17" s="6" t="s">
        <v>58</v>
      </c>
      <c r="F17" s="1" t="s">
        <v>9</v>
      </c>
      <c r="G17" s="1">
        <f t="shared" si="0"/>
        <v>55</v>
      </c>
      <c r="H17" s="31"/>
      <c r="I17" s="7"/>
      <c r="J17" s="7"/>
      <c r="K17" s="7"/>
      <c r="L17" s="7"/>
      <c r="M17" s="7">
        <v>55</v>
      </c>
      <c r="N17" s="7"/>
      <c r="O17" s="7"/>
      <c r="P17" s="36"/>
    </row>
    <row r="18" spans="1:16" s="11" customFormat="1" ht="18" customHeight="1">
      <c r="A18" s="1">
        <v>14</v>
      </c>
      <c r="B18" s="1">
        <v>47872</v>
      </c>
      <c r="C18" s="5" t="s">
        <v>182</v>
      </c>
      <c r="D18" s="1" t="s">
        <v>48</v>
      </c>
      <c r="E18" s="6" t="s">
        <v>42</v>
      </c>
      <c r="F18" s="1" t="s">
        <v>20</v>
      </c>
      <c r="G18" s="1">
        <f t="shared" si="0"/>
        <v>40</v>
      </c>
      <c r="H18" s="31"/>
      <c r="I18" s="7"/>
      <c r="J18" s="7">
        <v>40</v>
      </c>
      <c r="K18" s="7"/>
      <c r="L18" s="7"/>
      <c r="M18" s="7"/>
      <c r="N18" s="7"/>
      <c r="O18" s="7"/>
      <c r="P18" s="36"/>
    </row>
    <row r="19" spans="1:16" s="11" customFormat="1" ht="18" customHeight="1">
      <c r="A19" s="1">
        <v>14</v>
      </c>
      <c r="B19" s="1">
        <v>61526</v>
      </c>
      <c r="C19" s="5" t="s">
        <v>52</v>
      </c>
      <c r="D19" s="1" t="s">
        <v>48</v>
      </c>
      <c r="E19" s="6" t="s">
        <v>8</v>
      </c>
      <c r="F19" s="1" t="s">
        <v>9</v>
      </c>
      <c r="G19" s="1">
        <f t="shared" si="0"/>
        <v>40</v>
      </c>
      <c r="H19" s="31"/>
      <c r="I19" s="7"/>
      <c r="J19" s="7"/>
      <c r="K19" s="7"/>
      <c r="L19" s="7"/>
      <c r="M19" s="7"/>
      <c r="N19" s="7"/>
      <c r="O19" s="7">
        <v>40</v>
      </c>
      <c r="P19" s="36"/>
    </row>
    <row r="20" spans="1:16" s="11" customFormat="1" ht="18" customHeight="1">
      <c r="A20" s="1">
        <v>16</v>
      </c>
      <c r="B20" s="1">
        <v>49452</v>
      </c>
      <c r="C20" s="5" t="s">
        <v>53</v>
      </c>
      <c r="D20" s="1" t="s">
        <v>48</v>
      </c>
      <c r="E20" s="6" t="s">
        <v>50</v>
      </c>
      <c r="F20" s="1" t="s">
        <v>9</v>
      </c>
      <c r="G20" s="1">
        <f t="shared" si="0"/>
        <v>35</v>
      </c>
      <c r="H20" s="31"/>
      <c r="I20" s="7"/>
      <c r="J20" s="7"/>
      <c r="K20" s="7"/>
      <c r="L20" s="7"/>
      <c r="M20" s="7"/>
      <c r="N20" s="7"/>
      <c r="O20" s="7">
        <v>35</v>
      </c>
      <c r="P20" s="36"/>
    </row>
    <row r="21" spans="1:16" s="11" customFormat="1" ht="18" customHeight="1">
      <c r="A21" s="1">
        <v>17</v>
      </c>
      <c r="B21" s="1">
        <v>30013</v>
      </c>
      <c r="C21" s="5" t="s">
        <v>55</v>
      </c>
      <c r="D21" s="1" t="s">
        <v>48</v>
      </c>
      <c r="E21" s="6" t="s">
        <v>8</v>
      </c>
      <c r="F21" s="1" t="s">
        <v>9</v>
      </c>
      <c r="G21" s="1">
        <f t="shared" si="0"/>
        <v>34</v>
      </c>
      <c r="H21" s="31"/>
      <c r="I21" s="7"/>
      <c r="J21" s="7">
        <v>6</v>
      </c>
      <c r="K21" s="7"/>
      <c r="L21" s="7"/>
      <c r="M21" s="7"/>
      <c r="N21" s="7">
        <v>8</v>
      </c>
      <c r="O21" s="7">
        <v>20</v>
      </c>
      <c r="P21" s="36"/>
    </row>
    <row r="22" spans="1:16" s="11" customFormat="1" ht="18" customHeight="1">
      <c r="A22" s="1">
        <v>18</v>
      </c>
      <c r="B22" s="1">
        <v>63205</v>
      </c>
      <c r="C22" s="5" t="s">
        <v>54</v>
      </c>
      <c r="D22" s="1" t="s">
        <v>48</v>
      </c>
      <c r="E22" s="6" t="s">
        <v>8</v>
      </c>
      <c r="F22" s="1" t="s">
        <v>34</v>
      </c>
      <c r="G22" s="1">
        <f t="shared" si="0"/>
        <v>30</v>
      </c>
      <c r="H22" s="31"/>
      <c r="I22" s="7"/>
      <c r="J22" s="7"/>
      <c r="K22" s="7"/>
      <c r="L22" s="7"/>
      <c r="M22" s="7"/>
      <c r="N22" s="7"/>
      <c r="O22" s="7">
        <v>30</v>
      </c>
      <c r="P22" s="36"/>
    </row>
    <row r="23" spans="1:16" s="11" customFormat="1" ht="18" customHeight="1">
      <c r="A23" s="1">
        <v>19</v>
      </c>
      <c r="B23" s="1">
        <v>39070</v>
      </c>
      <c r="C23" s="5" t="s">
        <v>59</v>
      </c>
      <c r="D23" s="1" t="s">
        <v>48</v>
      </c>
      <c r="E23" s="6" t="s">
        <v>8</v>
      </c>
      <c r="F23" s="1" t="s">
        <v>9</v>
      </c>
      <c r="G23" s="1">
        <f t="shared" si="0"/>
        <v>6</v>
      </c>
      <c r="H23" s="31"/>
      <c r="I23" s="7"/>
      <c r="J23" s="7"/>
      <c r="K23" s="7"/>
      <c r="L23" s="7"/>
      <c r="M23" s="7"/>
      <c r="N23" s="7"/>
      <c r="O23" s="7">
        <v>6</v>
      </c>
      <c r="P23" s="36"/>
    </row>
    <row r="24" spans="1:16" s="11" customFormat="1" ht="18" customHeight="1">
      <c r="A24" s="1">
        <v>20</v>
      </c>
      <c r="B24" s="1">
        <v>40760</v>
      </c>
      <c r="C24" s="5" t="s">
        <v>175</v>
      </c>
      <c r="D24" s="1" t="s">
        <v>48</v>
      </c>
      <c r="E24" s="6" t="s">
        <v>8</v>
      </c>
      <c r="F24" s="1" t="s">
        <v>144</v>
      </c>
      <c r="G24" s="1">
        <f t="shared" si="0"/>
        <v>3</v>
      </c>
      <c r="H24" s="31"/>
      <c r="I24" s="7"/>
      <c r="J24" s="7"/>
      <c r="K24" s="7">
        <v>3</v>
      </c>
      <c r="L24" s="7"/>
      <c r="M24" s="7"/>
      <c r="N24" s="7"/>
      <c r="O24" s="7"/>
      <c r="P24" s="36"/>
    </row>
    <row r="25" spans="1:16" s="11" customFormat="1" ht="18" customHeight="1">
      <c r="A25" s="1">
        <v>20</v>
      </c>
      <c r="B25" s="1">
        <v>61957</v>
      </c>
      <c r="C25" s="5" t="s">
        <v>61</v>
      </c>
      <c r="D25" s="1" t="s">
        <v>48</v>
      </c>
      <c r="E25" s="6" t="s">
        <v>58</v>
      </c>
      <c r="F25" s="1" t="s">
        <v>9</v>
      </c>
      <c r="G25" s="1">
        <f t="shared" si="0"/>
        <v>3</v>
      </c>
      <c r="H25" s="31"/>
      <c r="I25" s="7"/>
      <c r="J25" s="7"/>
      <c r="K25" s="7"/>
      <c r="L25" s="7"/>
      <c r="M25" s="7"/>
      <c r="N25" s="7"/>
      <c r="O25" s="7">
        <v>3</v>
      </c>
      <c r="P25" s="36"/>
    </row>
    <row r="26" spans="1:16" ht="18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34"/>
    </row>
    <row r="27" spans="1:16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37"/>
    </row>
    <row r="28" spans="1:16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</row>
  </sheetData>
  <sheetProtection algorithmName="SHA-512" hashValue="ahap3wk50qF5tXfdRGeJcxWPh/jfWCGWi3PPsNDZRJThhLalnoVII9sIHnkzUJfVXI2SxP6ZxABfnfl/O+cTLw==" saltValue="513D+IjWYLKO8v5T9nT2Sw==" spinCount="100000" sheet="1" selectLockedCells="1" selectUnlockedCells="1"/>
  <sortState xmlns:xlrd2="http://schemas.microsoft.com/office/spreadsheetml/2017/richdata2" ref="B5:O25">
    <sortCondition descending="1" ref="G5:G25"/>
  </sortState>
  <mergeCells count="9">
    <mergeCell ref="A1:G1"/>
    <mergeCell ref="N1:N2"/>
    <mergeCell ref="O1:O2"/>
    <mergeCell ref="A2:G2"/>
    <mergeCell ref="L1:L2"/>
    <mergeCell ref="M1:M2"/>
    <mergeCell ref="I1:I2"/>
    <mergeCell ref="K1:K2"/>
    <mergeCell ref="J1:J2"/>
  </mergeCells>
  <phoneticPr fontId="15" type="noConversion"/>
  <conditionalFormatting sqref="B3:C3">
    <cfRule type="duplicateValues" dxfId="94" priority="5" stopIfTrue="1"/>
  </conditionalFormatting>
  <conditionalFormatting sqref="B5:C26">
    <cfRule type="duplicateValues" dxfId="93" priority="4231" stopIfTrue="1"/>
    <cfRule type="duplicateValues" dxfId="92" priority="4232" stopIfTrue="1"/>
    <cfRule type="duplicateValues" dxfId="91" priority="4233" stopIfTrue="1"/>
  </conditionalFormatting>
  <conditionalFormatting sqref="B7:C28">
    <cfRule type="expression" dxfId="90" priority="4237" stopIfTrue="1">
      <formula>AND(COUNTIF($B$7:$C$28, B7)+COUNTIF(#REF!, B7)&gt;1,NOT(ISBLANK(B7)))</formula>
    </cfRule>
  </conditionalFormatting>
  <conditionalFormatting sqref="B7:C65489 B1:C2 B4">
    <cfRule type="expression" dxfId="89" priority="4239" stopIfTrue="1">
      <formula>AND(COUNTIF($B$1:$C$2, B1)+COUNTIF($B$4:$C$4, B1)+COUNTIF($B$6:$C$65489, B1)&gt;1,NOT(ISBLANK(B1)))</formula>
    </cfRule>
  </conditionalFormatting>
  <conditionalFormatting sqref="C4">
    <cfRule type="duplicateValues" dxfId="88" priority="4243"/>
    <cfRule type="duplicateValues" dxfId="87" priority="4244"/>
    <cfRule type="expression" dxfId="86" priority="4245" stopIfTrue="1">
      <formula>AND(COUNTIF($B$1:$C$2, C4)+COUNTIF($B$4:$C$4, C4)+COUNTIF($B$7:$C$65499, C4)&gt;1,NOT(ISBLANK(C4)))</formula>
    </cfRule>
  </conditionalFormatting>
  <conditionalFormatting sqref="C26">
    <cfRule type="duplicateValues" dxfId="85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23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5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145</v>
      </c>
      <c r="L1" s="54" t="s">
        <v>134</v>
      </c>
      <c r="M1" s="54" t="s">
        <v>119</v>
      </c>
      <c r="N1" s="54" t="s">
        <v>98</v>
      </c>
      <c r="O1" s="54" t="s">
        <v>10</v>
      </c>
      <c r="P1" s="27"/>
    </row>
    <row r="2" spans="1:16" s="4" customFormat="1" ht="96.75" customHeight="1">
      <c r="A2" s="48" t="s">
        <v>195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45809</v>
      </c>
      <c r="L3" s="19">
        <v>45760</v>
      </c>
      <c r="M3" s="19">
        <v>45753</v>
      </c>
      <c r="N3" s="19">
        <v>45704</v>
      </c>
      <c r="O3" s="19">
        <v>45697</v>
      </c>
      <c r="P3" s="34"/>
    </row>
    <row r="4" spans="1:16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146</v>
      </c>
      <c r="L4" s="21" t="s">
        <v>11</v>
      </c>
      <c r="M4" s="21" t="s">
        <v>120</v>
      </c>
      <c r="N4" s="21" t="s">
        <v>11</v>
      </c>
      <c r="O4" s="21" t="s">
        <v>11</v>
      </c>
      <c r="P4" s="35"/>
    </row>
    <row r="5" spans="1:16" s="11" customFormat="1" ht="18" customHeight="1">
      <c r="A5" s="1">
        <v>1</v>
      </c>
      <c r="B5" s="1">
        <v>4176</v>
      </c>
      <c r="C5" s="5" t="s">
        <v>67</v>
      </c>
      <c r="D5" s="1" t="s">
        <v>65</v>
      </c>
      <c r="E5" s="6" t="s">
        <v>68</v>
      </c>
      <c r="F5" s="1" t="s">
        <v>9</v>
      </c>
      <c r="G5" s="1">
        <f t="shared" ref="G5:G20" si="0">SUM(I5:O5)</f>
        <v>265</v>
      </c>
      <c r="H5" s="31"/>
      <c r="I5" s="7"/>
      <c r="J5" s="7">
        <v>60</v>
      </c>
      <c r="K5" s="7"/>
      <c r="L5" s="7"/>
      <c r="M5" s="7">
        <v>95</v>
      </c>
      <c r="N5" s="7">
        <v>55</v>
      </c>
      <c r="O5" s="7">
        <v>55</v>
      </c>
      <c r="P5" s="32"/>
    </row>
    <row r="6" spans="1:16" s="11" customFormat="1" ht="18" customHeight="1">
      <c r="A6" s="1">
        <v>2</v>
      </c>
      <c r="B6" s="1">
        <v>63178</v>
      </c>
      <c r="C6" s="5" t="s">
        <v>71</v>
      </c>
      <c r="D6" s="1" t="s">
        <v>65</v>
      </c>
      <c r="E6" s="6" t="s">
        <v>8</v>
      </c>
      <c r="F6" s="1" t="s">
        <v>9</v>
      </c>
      <c r="G6" s="1">
        <f t="shared" si="0"/>
        <v>200</v>
      </c>
      <c r="H6" s="31"/>
      <c r="I6" s="7"/>
      <c r="J6" s="7">
        <v>55</v>
      </c>
      <c r="K6" s="7"/>
      <c r="L6" s="7"/>
      <c r="M6" s="7">
        <v>110</v>
      </c>
      <c r="N6" s="7"/>
      <c r="O6" s="7">
        <v>35</v>
      </c>
      <c r="P6" s="32"/>
    </row>
    <row r="7" spans="1:16" s="11" customFormat="1" ht="18" customHeight="1">
      <c r="A7" s="1">
        <v>3</v>
      </c>
      <c r="B7" s="1">
        <v>9841</v>
      </c>
      <c r="C7" s="5" t="s">
        <v>70</v>
      </c>
      <c r="D7" s="1" t="s">
        <v>65</v>
      </c>
      <c r="E7" s="6" t="s">
        <v>8</v>
      </c>
      <c r="F7" s="1" t="s">
        <v>9</v>
      </c>
      <c r="G7" s="1">
        <f t="shared" si="0"/>
        <v>180</v>
      </c>
      <c r="H7" s="31"/>
      <c r="I7" s="7"/>
      <c r="J7" s="7">
        <v>50</v>
      </c>
      <c r="K7" s="7"/>
      <c r="L7" s="7"/>
      <c r="M7" s="7">
        <v>90</v>
      </c>
      <c r="N7" s="7"/>
      <c r="O7" s="7">
        <v>40</v>
      </c>
      <c r="P7" s="36"/>
    </row>
    <row r="8" spans="1:16" s="11" customFormat="1" ht="18" customHeight="1">
      <c r="A8" s="1">
        <v>4</v>
      </c>
      <c r="B8" s="1">
        <v>34949</v>
      </c>
      <c r="C8" s="5" t="s">
        <v>69</v>
      </c>
      <c r="D8" s="1" t="s">
        <v>65</v>
      </c>
      <c r="E8" s="6" t="s">
        <v>8</v>
      </c>
      <c r="F8" s="1" t="s">
        <v>9</v>
      </c>
      <c r="G8" s="1">
        <f t="shared" si="0"/>
        <v>175</v>
      </c>
      <c r="H8" s="31"/>
      <c r="I8" s="7"/>
      <c r="J8" s="7">
        <v>45</v>
      </c>
      <c r="K8" s="7"/>
      <c r="L8" s="7"/>
      <c r="M8" s="7">
        <v>85</v>
      </c>
      <c r="N8" s="7"/>
      <c r="O8" s="7">
        <v>45</v>
      </c>
      <c r="P8" s="32"/>
    </row>
    <row r="9" spans="1:16" s="11" customFormat="1" ht="18" customHeight="1">
      <c r="A9" s="1">
        <v>5</v>
      </c>
      <c r="B9" s="1">
        <v>32351</v>
      </c>
      <c r="C9" s="5" t="s">
        <v>103</v>
      </c>
      <c r="D9" s="1" t="s">
        <v>65</v>
      </c>
      <c r="E9" s="6" t="s">
        <v>42</v>
      </c>
      <c r="F9" s="1" t="s">
        <v>20</v>
      </c>
      <c r="G9" s="1">
        <f t="shared" si="0"/>
        <v>130</v>
      </c>
      <c r="H9" s="31"/>
      <c r="I9" s="7"/>
      <c r="J9" s="7">
        <v>35</v>
      </c>
      <c r="K9" s="7"/>
      <c r="L9" s="7">
        <v>45</v>
      </c>
      <c r="M9" s="7"/>
      <c r="N9" s="7">
        <v>50</v>
      </c>
      <c r="O9" s="7"/>
      <c r="P9" s="32"/>
    </row>
    <row r="10" spans="1:16" s="11" customFormat="1" ht="18" customHeight="1">
      <c r="A10" s="1">
        <v>6</v>
      </c>
      <c r="B10" s="1">
        <v>55808</v>
      </c>
      <c r="C10" s="5" t="s">
        <v>73</v>
      </c>
      <c r="D10" s="1" t="s">
        <v>65</v>
      </c>
      <c r="E10" s="6" t="s">
        <v>8</v>
      </c>
      <c r="F10" s="1" t="s">
        <v>9</v>
      </c>
      <c r="G10" s="1">
        <f t="shared" si="0"/>
        <v>125</v>
      </c>
      <c r="H10" s="31"/>
      <c r="I10" s="7"/>
      <c r="J10" s="7">
        <v>30</v>
      </c>
      <c r="K10" s="7"/>
      <c r="L10" s="7"/>
      <c r="M10" s="7">
        <v>70</v>
      </c>
      <c r="N10" s="7"/>
      <c r="O10" s="1">
        <v>25</v>
      </c>
      <c r="P10" s="32"/>
    </row>
    <row r="11" spans="1:16" s="11" customFormat="1" ht="18" customHeight="1">
      <c r="A11" s="1">
        <v>7</v>
      </c>
      <c r="B11" s="1">
        <v>36645</v>
      </c>
      <c r="C11" s="5" t="s">
        <v>130</v>
      </c>
      <c r="D11" s="1" t="s">
        <v>65</v>
      </c>
      <c r="E11" s="6" t="s">
        <v>13</v>
      </c>
      <c r="F11" s="1" t="s">
        <v>9</v>
      </c>
      <c r="G11" s="1">
        <f t="shared" si="0"/>
        <v>115</v>
      </c>
      <c r="H11" s="31"/>
      <c r="I11" s="7"/>
      <c r="J11" s="7">
        <v>40</v>
      </c>
      <c r="K11" s="7"/>
      <c r="L11" s="7"/>
      <c r="M11" s="7">
        <v>75</v>
      </c>
      <c r="N11" s="7"/>
      <c r="O11" s="7"/>
      <c r="P11" s="32"/>
    </row>
    <row r="12" spans="1:16" s="11" customFormat="1" ht="18" customHeight="1">
      <c r="A12" s="1">
        <v>8</v>
      </c>
      <c r="B12" s="1">
        <v>11761</v>
      </c>
      <c r="C12" s="5" t="s">
        <v>75</v>
      </c>
      <c r="D12" s="1" t="s">
        <v>65</v>
      </c>
      <c r="E12" s="6" t="s">
        <v>76</v>
      </c>
      <c r="F12" s="1" t="s">
        <v>34</v>
      </c>
      <c r="G12" s="1">
        <f t="shared" si="0"/>
        <v>93</v>
      </c>
      <c r="H12" s="31"/>
      <c r="I12" s="7"/>
      <c r="J12" s="7"/>
      <c r="K12" s="7"/>
      <c r="L12" s="7">
        <v>25</v>
      </c>
      <c r="M12" s="7">
        <v>60</v>
      </c>
      <c r="N12" s="7"/>
      <c r="O12" s="7">
        <v>8</v>
      </c>
      <c r="P12" s="32"/>
    </row>
    <row r="13" spans="1:16" s="11" customFormat="1" ht="18" customHeight="1">
      <c r="A13" s="1">
        <v>9</v>
      </c>
      <c r="B13" s="1">
        <v>35622</v>
      </c>
      <c r="C13" s="5" t="s">
        <v>64</v>
      </c>
      <c r="D13" s="1" t="s">
        <v>65</v>
      </c>
      <c r="E13" s="6" t="s">
        <v>8</v>
      </c>
      <c r="F13" s="1" t="s">
        <v>34</v>
      </c>
      <c r="G13" s="1">
        <f t="shared" si="0"/>
        <v>60</v>
      </c>
      <c r="H13" s="31"/>
      <c r="I13" s="7"/>
      <c r="J13" s="7"/>
      <c r="K13" s="7"/>
      <c r="L13" s="7"/>
      <c r="M13" s="7"/>
      <c r="N13" s="7"/>
      <c r="O13" s="7">
        <v>60</v>
      </c>
      <c r="P13" s="32"/>
    </row>
    <row r="14" spans="1:16" s="11" customFormat="1" ht="18" customHeight="1">
      <c r="A14" s="1">
        <v>10</v>
      </c>
      <c r="B14" s="1">
        <v>22301</v>
      </c>
      <c r="C14" s="5" t="s">
        <v>74</v>
      </c>
      <c r="D14" s="1" t="s">
        <v>65</v>
      </c>
      <c r="E14" s="6" t="s">
        <v>8</v>
      </c>
      <c r="F14" s="1" t="s">
        <v>9</v>
      </c>
      <c r="G14" s="1">
        <f t="shared" si="0"/>
        <v>40</v>
      </c>
      <c r="H14" s="31"/>
      <c r="I14" s="7"/>
      <c r="J14" s="7">
        <v>20</v>
      </c>
      <c r="K14" s="7"/>
      <c r="L14" s="7"/>
      <c r="M14" s="7"/>
      <c r="N14" s="7"/>
      <c r="O14" s="7">
        <v>20</v>
      </c>
      <c r="P14" s="32"/>
    </row>
    <row r="15" spans="1:16" s="11" customFormat="1" ht="18" customHeight="1">
      <c r="A15" s="1">
        <v>11</v>
      </c>
      <c r="B15" s="1">
        <v>15024</v>
      </c>
      <c r="C15" s="5" t="s">
        <v>155</v>
      </c>
      <c r="D15" s="1" t="s">
        <v>65</v>
      </c>
      <c r="E15" s="6" t="s">
        <v>8</v>
      </c>
      <c r="F15" s="1" t="s">
        <v>144</v>
      </c>
      <c r="G15" s="1">
        <f t="shared" si="0"/>
        <v>35</v>
      </c>
      <c r="H15" s="31"/>
      <c r="I15" s="7"/>
      <c r="J15" s="7"/>
      <c r="K15" s="7">
        <v>35</v>
      </c>
      <c r="L15" s="7"/>
      <c r="M15" s="7"/>
      <c r="N15" s="7"/>
      <c r="O15" s="7"/>
      <c r="P15" s="32"/>
    </row>
    <row r="16" spans="1:16" s="11" customFormat="1" ht="18" customHeight="1">
      <c r="A16" s="1">
        <v>12</v>
      </c>
      <c r="B16" s="1">
        <v>12874</v>
      </c>
      <c r="C16" s="5" t="s">
        <v>72</v>
      </c>
      <c r="D16" s="1" t="s">
        <v>65</v>
      </c>
      <c r="E16" s="6" t="s">
        <v>8</v>
      </c>
      <c r="F16" s="1" t="s">
        <v>9</v>
      </c>
      <c r="G16" s="1">
        <f t="shared" si="0"/>
        <v>30</v>
      </c>
      <c r="H16" s="31"/>
      <c r="I16" s="7"/>
      <c r="J16" s="7"/>
      <c r="K16" s="7"/>
      <c r="L16" s="7"/>
      <c r="M16" s="7"/>
      <c r="N16" s="7"/>
      <c r="O16" s="7">
        <v>30</v>
      </c>
      <c r="P16" s="32"/>
    </row>
    <row r="17" spans="1:16" s="11" customFormat="1" ht="18" customHeight="1">
      <c r="A17" s="1">
        <v>13</v>
      </c>
      <c r="B17" s="1">
        <v>11079</v>
      </c>
      <c r="C17" s="5" t="s">
        <v>156</v>
      </c>
      <c r="D17" s="1" t="s">
        <v>65</v>
      </c>
      <c r="E17" s="6" t="s">
        <v>8</v>
      </c>
      <c r="F17" s="1" t="s">
        <v>122</v>
      </c>
      <c r="G17" s="1">
        <f t="shared" si="0"/>
        <v>25</v>
      </c>
      <c r="H17" s="31"/>
      <c r="I17" s="7"/>
      <c r="J17" s="7"/>
      <c r="K17" s="7">
        <v>25</v>
      </c>
      <c r="L17" s="7"/>
      <c r="M17" s="7"/>
      <c r="N17" s="7"/>
      <c r="O17" s="7"/>
      <c r="P17" s="32"/>
    </row>
    <row r="18" spans="1:16" s="11" customFormat="1" ht="18" customHeight="1">
      <c r="A18" s="1">
        <v>13</v>
      </c>
      <c r="B18" s="1">
        <v>45722</v>
      </c>
      <c r="C18" s="5" t="s">
        <v>104</v>
      </c>
      <c r="D18" s="1" t="s">
        <v>65</v>
      </c>
      <c r="E18" s="6" t="s">
        <v>19</v>
      </c>
      <c r="F18" s="1" t="s">
        <v>20</v>
      </c>
      <c r="G18" s="1">
        <f t="shared" si="0"/>
        <v>25</v>
      </c>
      <c r="H18" s="31"/>
      <c r="I18" s="7"/>
      <c r="J18" s="7"/>
      <c r="K18" s="7"/>
      <c r="L18" s="7"/>
      <c r="M18" s="7"/>
      <c r="N18" s="7">
        <v>25</v>
      </c>
      <c r="O18" s="7"/>
      <c r="P18" s="32"/>
    </row>
    <row r="19" spans="1:16" s="11" customFormat="1" ht="18" customHeight="1">
      <c r="A19" s="1">
        <v>15</v>
      </c>
      <c r="B19" s="1">
        <v>20011</v>
      </c>
      <c r="C19" s="5" t="s">
        <v>157</v>
      </c>
      <c r="D19" s="1" t="s">
        <v>65</v>
      </c>
      <c r="E19" s="6" t="s">
        <v>8</v>
      </c>
      <c r="F19" s="1" t="s">
        <v>144</v>
      </c>
      <c r="G19" s="1">
        <f t="shared" si="0"/>
        <v>18</v>
      </c>
      <c r="H19" s="31"/>
      <c r="I19" s="7"/>
      <c r="J19" s="7"/>
      <c r="K19" s="7">
        <v>18</v>
      </c>
      <c r="L19" s="7"/>
      <c r="M19" s="7"/>
      <c r="N19" s="7"/>
      <c r="O19" s="7"/>
      <c r="P19" s="32"/>
    </row>
    <row r="20" spans="1:16" s="11" customFormat="1" ht="18" customHeight="1">
      <c r="A20" s="1">
        <v>16</v>
      </c>
      <c r="B20" s="1">
        <v>38417</v>
      </c>
      <c r="C20" s="5" t="s">
        <v>158</v>
      </c>
      <c r="D20" s="1" t="s">
        <v>65</v>
      </c>
      <c r="E20" s="6" t="s">
        <v>8</v>
      </c>
      <c r="F20" s="1" t="s">
        <v>43</v>
      </c>
      <c r="G20" s="1">
        <f t="shared" si="0"/>
        <v>15</v>
      </c>
      <c r="H20" s="31"/>
      <c r="I20" s="7"/>
      <c r="J20" s="7"/>
      <c r="K20" s="7">
        <v>15</v>
      </c>
      <c r="L20" s="7"/>
      <c r="M20" s="7"/>
      <c r="N20" s="7"/>
      <c r="O20" s="7"/>
      <c r="P20" s="32"/>
    </row>
    <row r="21" spans="1:16" ht="18" customHeight="1">
      <c r="A21" s="1"/>
      <c r="B21" s="1"/>
      <c r="C21" s="5"/>
      <c r="D21" s="1"/>
      <c r="E21" s="6"/>
      <c r="F21" s="1"/>
      <c r="G21" s="1"/>
      <c r="H21" s="28"/>
      <c r="I21" s="7"/>
      <c r="J21" s="7"/>
      <c r="K21" s="7"/>
      <c r="L21" s="7"/>
      <c r="M21" s="7"/>
      <c r="N21" s="7"/>
      <c r="O21" s="7"/>
      <c r="P21" s="34"/>
    </row>
    <row r="22" spans="1:16" ht="6.9" customHeight="1">
      <c r="A22" s="38"/>
      <c r="B22" s="33"/>
      <c r="C22" s="39"/>
      <c r="D22" s="33"/>
      <c r="E22" s="40"/>
      <c r="F22" s="33"/>
      <c r="G22" s="41"/>
      <c r="H22" s="33"/>
      <c r="I22" s="42"/>
      <c r="J22" s="42"/>
      <c r="K22" s="42"/>
      <c r="L22" s="42"/>
      <c r="M22" s="42"/>
      <c r="N22" s="42"/>
      <c r="O22" s="42"/>
      <c r="P22" s="37"/>
    </row>
    <row r="23" spans="1:16" s="8" customFormat="1" ht="12.75" customHeight="1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</row>
  </sheetData>
  <sheetProtection algorithmName="SHA-512" hashValue="Fhz/knIONwz4QuDJMTxV9RtuEfMVVDIDodmOuIGtBYRSha108G7nCKlBVymGlqFAIPvF5YZ0dxs1Mzx2ugtz8A==" saltValue="gfoLGFif+KNEDx6uTnTLoA==" spinCount="100000" sheet="1" selectLockedCells="1" selectUnlockedCells="1"/>
  <sortState xmlns:xlrd2="http://schemas.microsoft.com/office/spreadsheetml/2017/richdata2" ref="B5:O20">
    <sortCondition descending="1" ref="G5:G20"/>
  </sortState>
  <mergeCells count="9">
    <mergeCell ref="I1:I2"/>
    <mergeCell ref="O1:O2"/>
    <mergeCell ref="A2:G2"/>
    <mergeCell ref="N1:N2"/>
    <mergeCell ref="A1:G1"/>
    <mergeCell ref="L1:L2"/>
    <mergeCell ref="M1:M2"/>
    <mergeCell ref="K1:K2"/>
    <mergeCell ref="J1:J2"/>
  </mergeCells>
  <phoneticPr fontId="16" type="noConversion"/>
  <conditionalFormatting sqref="B3:C3">
    <cfRule type="duplicateValues" dxfId="84" priority="9" stopIfTrue="1"/>
  </conditionalFormatting>
  <conditionalFormatting sqref="B5:C21">
    <cfRule type="duplicateValues" dxfId="83" priority="4246" stopIfTrue="1"/>
    <cfRule type="duplicateValues" dxfId="82" priority="4247" stopIfTrue="1"/>
    <cfRule type="duplicateValues" dxfId="81" priority="4248" stopIfTrue="1"/>
  </conditionalFormatting>
  <conditionalFormatting sqref="B7:C23">
    <cfRule type="expression" dxfId="80" priority="4252" stopIfTrue="1">
      <formula>AND(COUNTIF($B$7:$C$23, B7)+COUNTIF(#REF!, B7)&gt;1,NOT(ISBLANK(B7)))</formula>
    </cfRule>
  </conditionalFormatting>
  <conditionalFormatting sqref="B7:C65477 B1:C2 B4">
    <cfRule type="expression" dxfId="79" priority="4254" stopIfTrue="1">
      <formula>AND(COUNTIF($B$1:$C$2, B1)+COUNTIF($B$4:$C$4, B1)+COUNTIF($B$7:$C$65477, B1)&gt;1,NOT(ISBLANK(B1)))</formula>
    </cfRule>
  </conditionalFormatting>
  <conditionalFormatting sqref="C4">
    <cfRule type="duplicateValues" dxfId="78" priority="4258"/>
    <cfRule type="duplicateValues" dxfId="77" priority="4259"/>
    <cfRule type="expression" dxfId="76" priority="4260" stopIfTrue="1">
      <formula>AND(COUNTIF($B$1:$C$2, C4)+COUNTIF($B$4:$C$4, C4)+COUNTIF($B$7:$C$65500, C4)&gt;1,NOT(ISBLANK(C4)))</formula>
    </cfRule>
  </conditionalFormatting>
  <conditionalFormatting sqref="C21">
    <cfRule type="duplicateValues" dxfId="75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6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145</v>
      </c>
      <c r="L1" s="54" t="s">
        <v>134</v>
      </c>
      <c r="M1" s="54" t="s">
        <v>119</v>
      </c>
      <c r="N1" s="54" t="s">
        <v>98</v>
      </c>
      <c r="O1" s="54" t="s">
        <v>10</v>
      </c>
      <c r="P1" s="27"/>
    </row>
    <row r="2" spans="1:16" s="4" customFormat="1" ht="65.099999999999994" customHeight="1">
      <c r="A2" s="48" t="s">
        <v>196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45809</v>
      </c>
      <c r="L3" s="19">
        <v>45760</v>
      </c>
      <c r="M3" s="19">
        <v>45753</v>
      </c>
      <c r="N3" s="19">
        <v>45704</v>
      </c>
      <c r="O3" s="19">
        <v>45697</v>
      </c>
      <c r="P3" s="34"/>
    </row>
    <row r="4" spans="1:16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146</v>
      </c>
      <c r="L4" s="21" t="s">
        <v>11</v>
      </c>
      <c r="M4" s="21" t="s">
        <v>120</v>
      </c>
      <c r="N4" s="21" t="s">
        <v>11</v>
      </c>
      <c r="O4" s="21" t="s">
        <v>11</v>
      </c>
      <c r="P4" s="35"/>
    </row>
    <row r="5" spans="1:16" s="11" customFormat="1" ht="18" customHeight="1">
      <c r="A5" s="1">
        <v>1</v>
      </c>
      <c r="B5" s="1">
        <v>1278</v>
      </c>
      <c r="C5" s="5" t="s">
        <v>106</v>
      </c>
      <c r="D5" s="1" t="s">
        <v>66</v>
      </c>
      <c r="E5" s="6" t="s">
        <v>8</v>
      </c>
      <c r="F5" s="1" t="s">
        <v>20</v>
      </c>
      <c r="G5" s="1">
        <f t="shared" ref="G5:G16" si="0">SUM(I5:O5)</f>
        <v>155</v>
      </c>
      <c r="H5" s="31"/>
      <c r="I5" s="7"/>
      <c r="J5" s="7">
        <v>50</v>
      </c>
      <c r="K5" s="7"/>
      <c r="L5" s="7">
        <v>50</v>
      </c>
      <c r="M5" s="7"/>
      <c r="N5" s="7">
        <v>55</v>
      </c>
      <c r="O5" s="7"/>
      <c r="P5" s="36"/>
    </row>
    <row r="6" spans="1:16" s="11" customFormat="1" ht="18" customHeight="1">
      <c r="A6" s="1">
        <v>2</v>
      </c>
      <c r="B6" s="1">
        <v>5797</v>
      </c>
      <c r="C6" s="22" t="s">
        <v>77</v>
      </c>
      <c r="D6" s="1" t="s">
        <v>66</v>
      </c>
      <c r="E6" s="6" t="s">
        <v>78</v>
      </c>
      <c r="F6" s="1" t="s">
        <v>9</v>
      </c>
      <c r="G6" s="1">
        <f t="shared" si="0"/>
        <v>140</v>
      </c>
      <c r="H6" s="31"/>
      <c r="I6" s="7"/>
      <c r="J6" s="7">
        <v>55</v>
      </c>
      <c r="K6" s="7"/>
      <c r="L6" s="7"/>
      <c r="M6" s="7">
        <v>55</v>
      </c>
      <c r="N6" s="7"/>
      <c r="O6" s="7">
        <v>30</v>
      </c>
      <c r="P6" s="32"/>
    </row>
    <row r="7" spans="1:16" s="11" customFormat="1" ht="18" customHeight="1">
      <c r="A7" s="1">
        <v>3</v>
      </c>
      <c r="B7" s="1">
        <v>12294</v>
      </c>
      <c r="C7" s="22" t="s">
        <v>105</v>
      </c>
      <c r="D7" s="1" t="s">
        <v>66</v>
      </c>
      <c r="E7" s="6" t="s">
        <v>19</v>
      </c>
      <c r="F7" s="1" t="s">
        <v>20</v>
      </c>
      <c r="G7" s="1">
        <f t="shared" si="0"/>
        <v>115</v>
      </c>
      <c r="H7" s="31"/>
      <c r="I7" s="7"/>
      <c r="J7" s="7"/>
      <c r="K7" s="7"/>
      <c r="L7" s="7">
        <v>55</v>
      </c>
      <c r="M7" s="7"/>
      <c r="N7" s="7">
        <v>60</v>
      </c>
      <c r="O7" s="7"/>
      <c r="P7" s="32"/>
    </row>
    <row r="8" spans="1:16" s="11" customFormat="1" ht="18" customHeight="1">
      <c r="A8" s="1">
        <v>4</v>
      </c>
      <c r="B8" s="1">
        <v>15621</v>
      </c>
      <c r="C8" s="5" t="s">
        <v>79</v>
      </c>
      <c r="D8" s="1" t="s">
        <v>66</v>
      </c>
      <c r="E8" s="6" t="s">
        <v>8</v>
      </c>
      <c r="F8" s="1" t="s">
        <v>9</v>
      </c>
      <c r="G8" s="1">
        <f t="shared" si="0"/>
        <v>67.5</v>
      </c>
      <c r="H8" s="31"/>
      <c r="I8" s="7"/>
      <c r="J8" s="7">
        <v>40</v>
      </c>
      <c r="K8" s="7"/>
      <c r="L8" s="7"/>
      <c r="M8" s="7"/>
      <c r="N8" s="7"/>
      <c r="O8" s="7">
        <f>55/2</f>
        <v>27.5</v>
      </c>
      <c r="P8" s="32"/>
    </row>
    <row r="9" spans="1:16" s="11" customFormat="1" ht="18" customHeight="1">
      <c r="A9" s="1">
        <v>5</v>
      </c>
      <c r="B9" s="1">
        <v>2778</v>
      </c>
      <c r="C9" s="5" t="s">
        <v>183</v>
      </c>
      <c r="D9" s="1" t="s">
        <v>66</v>
      </c>
      <c r="E9" s="6" t="s">
        <v>8</v>
      </c>
      <c r="F9" s="1" t="s">
        <v>9</v>
      </c>
      <c r="G9" s="1">
        <f t="shared" si="0"/>
        <v>60</v>
      </c>
      <c r="H9" s="31"/>
      <c r="I9" s="7"/>
      <c r="J9" s="7">
        <v>60</v>
      </c>
      <c r="K9" s="7"/>
      <c r="L9" s="7"/>
      <c r="M9" s="7"/>
      <c r="N9" s="7"/>
      <c r="O9" s="7"/>
      <c r="P9" s="32"/>
    </row>
    <row r="10" spans="1:16" s="11" customFormat="1" ht="18" customHeight="1">
      <c r="A10" s="1">
        <v>6</v>
      </c>
      <c r="B10" s="1">
        <v>24081</v>
      </c>
      <c r="C10" s="5" t="s">
        <v>184</v>
      </c>
      <c r="D10" s="1" t="s">
        <v>66</v>
      </c>
      <c r="E10" s="6" t="s">
        <v>8</v>
      </c>
      <c r="F10" s="1" t="s">
        <v>9</v>
      </c>
      <c r="G10" s="1">
        <f t="shared" si="0"/>
        <v>45</v>
      </c>
      <c r="H10" s="31"/>
      <c r="I10" s="7"/>
      <c r="J10" s="7">
        <v>45</v>
      </c>
      <c r="K10" s="7"/>
      <c r="L10" s="7"/>
      <c r="M10" s="7"/>
      <c r="N10" s="7"/>
      <c r="O10" s="7"/>
      <c r="P10" s="32"/>
    </row>
    <row r="11" spans="1:16" s="11" customFormat="1" ht="18" customHeight="1">
      <c r="A11" s="1">
        <v>6</v>
      </c>
      <c r="B11" s="1">
        <v>37014</v>
      </c>
      <c r="C11" s="22" t="s">
        <v>135</v>
      </c>
      <c r="D11" s="1" t="s">
        <v>66</v>
      </c>
      <c r="E11" s="6" t="s">
        <v>19</v>
      </c>
      <c r="F11" s="1" t="s">
        <v>20</v>
      </c>
      <c r="G11" s="1">
        <f t="shared" si="0"/>
        <v>45</v>
      </c>
      <c r="H11" s="31"/>
      <c r="I11" s="7"/>
      <c r="J11" s="7"/>
      <c r="K11" s="7"/>
      <c r="L11" s="7">
        <v>45</v>
      </c>
      <c r="M11" s="7"/>
      <c r="N11" s="7"/>
      <c r="O11" s="7"/>
      <c r="P11" s="32"/>
    </row>
    <row r="12" spans="1:16" s="11" customFormat="1" ht="18" customHeight="1">
      <c r="A12" s="1">
        <v>8</v>
      </c>
      <c r="B12" s="1">
        <v>40743</v>
      </c>
      <c r="C12" s="5" t="s">
        <v>159</v>
      </c>
      <c r="D12" s="1" t="s">
        <v>66</v>
      </c>
      <c r="E12" s="6" t="s">
        <v>8</v>
      </c>
      <c r="F12" s="1" t="s">
        <v>43</v>
      </c>
      <c r="G12" s="1">
        <f t="shared" si="0"/>
        <v>35</v>
      </c>
      <c r="H12" s="31"/>
      <c r="I12" s="7"/>
      <c r="J12" s="7"/>
      <c r="K12" s="7">
        <v>35</v>
      </c>
      <c r="L12" s="7"/>
      <c r="M12" s="7"/>
      <c r="N12" s="7"/>
      <c r="O12" s="7"/>
      <c r="P12" s="32"/>
    </row>
    <row r="13" spans="1:16" s="11" customFormat="1" ht="18" customHeight="1">
      <c r="A13" s="1">
        <v>9</v>
      </c>
      <c r="B13" s="1">
        <v>13858</v>
      </c>
      <c r="C13" s="5" t="s">
        <v>160</v>
      </c>
      <c r="D13" s="1" t="s">
        <v>66</v>
      </c>
      <c r="E13" s="6" t="s">
        <v>8</v>
      </c>
      <c r="F13" s="1" t="s">
        <v>43</v>
      </c>
      <c r="G13" s="1">
        <f t="shared" si="0"/>
        <v>30</v>
      </c>
      <c r="H13" s="31"/>
      <c r="I13" s="7"/>
      <c r="J13" s="7"/>
      <c r="K13" s="7">
        <v>30</v>
      </c>
      <c r="L13" s="7"/>
      <c r="M13" s="7"/>
      <c r="N13" s="7"/>
      <c r="O13" s="7"/>
      <c r="P13" s="32"/>
    </row>
    <row r="14" spans="1:16" s="11" customFormat="1" ht="18" customHeight="1">
      <c r="A14" s="1">
        <v>10</v>
      </c>
      <c r="B14" s="1">
        <v>54100</v>
      </c>
      <c r="C14" s="5" t="s">
        <v>161</v>
      </c>
      <c r="D14" s="1" t="s">
        <v>66</v>
      </c>
      <c r="E14" s="6" t="s">
        <v>8</v>
      </c>
      <c r="F14" s="1" t="s">
        <v>122</v>
      </c>
      <c r="G14" s="1">
        <f t="shared" si="0"/>
        <v>18</v>
      </c>
      <c r="H14" s="31"/>
      <c r="I14" s="7"/>
      <c r="J14" s="7"/>
      <c r="K14" s="7">
        <v>18</v>
      </c>
      <c r="L14" s="7"/>
      <c r="M14" s="7"/>
      <c r="N14" s="7"/>
      <c r="O14" s="7"/>
      <c r="P14" s="36"/>
    </row>
    <row r="15" spans="1:16" s="11" customFormat="1" ht="18" customHeight="1">
      <c r="A15" s="1">
        <v>11</v>
      </c>
      <c r="B15" s="1">
        <v>9456</v>
      </c>
      <c r="C15" s="5" t="s">
        <v>162</v>
      </c>
      <c r="D15" s="1" t="s">
        <v>66</v>
      </c>
      <c r="E15" s="6" t="s">
        <v>8</v>
      </c>
      <c r="F15" s="1" t="s">
        <v>144</v>
      </c>
      <c r="G15" s="1">
        <f t="shared" si="0"/>
        <v>15</v>
      </c>
      <c r="H15" s="31"/>
      <c r="I15" s="7"/>
      <c r="J15" s="7"/>
      <c r="K15" s="7">
        <v>15</v>
      </c>
      <c r="L15" s="7"/>
      <c r="M15" s="7"/>
      <c r="N15" s="7"/>
      <c r="O15" s="7"/>
      <c r="P15" s="36"/>
    </row>
    <row r="16" spans="1:16" s="11" customFormat="1" ht="18" customHeight="1">
      <c r="A16" s="1">
        <v>12</v>
      </c>
      <c r="B16" s="1">
        <v>65361</v>
      </c>
      <c r="C16" s="5" t="s">
        <v>163</v>
      </c>
      <c r="D16" s="1" t="s">
        <v>66</v>
      </c>
      <c r="E16" s="6" t="s">
        <v>8</v>
      </c>
      <c r="F16" s="1" t="s">
        <v>144</v>
      </c>
      <c r="G16" s="1">
        <f t="shared" si="0"/>
        <v>10</v>
      </c>
      <c r="H16" s="31"/>
      <c r="I16" s="7"/>
      <c r="J16" s="7"/>
      <c r="K16" s="7">
        <v>10</v>
      </c>
      <c r="L16" s="7"/>
      <c r="M16" s="7"/>
      <c r="N16" s="7"/>
      <c r="O16" s="7"/>
      <c r="P16" s="36"/>
    </row>
    <row r="17" spans="1:16" s="11" customFormat="1" ht="18" customHeight="1">
      <c r="A17" s="1"/>
      <c r="B17" s="1"/>
      <c r="C17" s="22"/>
      <c r="D17" s="1"/>
      <c r="E17" s="6"/>
      <c r="F17" s="1"/>
      <c r="G17" s="1"/>
      <c r="H17" s="31"/>
      <c r="I17" s="7"/>
      <c r="J17" s="7"/>
      <c r="K17" s="7"/>
      <c r="L17" s="7"/>
      <c r="M17" s="7"/>
      <c r="N17" s="7"/>
      <c r="O17" s="7"/>
      <c r="P17" s="36"/>
    </row>
    <row r="18" spans="1:16" ht="6.9" customHeight="1">
      <c r="A18" s="38"/>
      <c r="B18" s="33"/>
      <c r="C18" s="39"/>
      <c r="D18" s="33"/>
      <c r="E18" s="40"/>
      <c r="F18" s="33"/>
      <c r="G18" s="41"/>
      <c r="H18" s="33"/>
      <c r="I18" s="42"/>
      <c r="J18" s="42"/>
      <c r="K18" s="42"/>
      <c r="L18" s="42"/>
      <c r="M18" s="42"/>
      <c r="N18" s="42"/>
      <c r="O18" s="42"/>
      <c r="P18" s="37"/>
    </row>
    <row r="19" spans="1:16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</row>
  </sheetData>
  <sheetProtection algorithmName="SHA-512" hashValue="sH3cG4yyQ9KRn34Wkj0H9cKHZC9NAHDmuIuenVaGoj+nLkTBiWISQQEZkUIsz10kFeA0UvvO0+t2JBPa66XZYQ==" saltValue="zCtcZk5+JexQxemlGHHVbw==" spinCount="100000" sheet="1" selectLockedCells="1" selectUnlockedCells="1"/>
  <sortState xmlns:xlrd2="http://schemas.microsoft.com/office/spreadsheetml/2017/richdata2" ref="B5:O16">
    <sortCondition descending="1" ref="G5:G16"/>
  </sortState>
  <mergeCells count="9">
    <mergeCell ref="O1:O2"/>
    <mergeCell ref="A2:G2"/>
    <mergeCell ref="N1:N2"/>
    <mergeCell ref="A1:G1"/>
    <mergeCell ref="L1:L2"/>
    <mergeCell ref="M1:M2"/>
    <mergeCell ref="I1:I2"/>
    <mergeCell ref="K1:K2"/>
    <mergeCell ref="J1:J2"/>
  </mergeCells>
  <conditionalFormatting sqref="B1:C3 B5:C1048576 B4">
    <cfRule type="duplicateValues" dxfId="74" priority="4"/>
  </conditionalFormatting>
  <conditionalFormatting sqref="B3:C3">
    <cfRule type="duplicateValues" dxfId="73" priority="32" stopIfTrue="1"/>
  </conditionalFormatting>
  <conditionalFormatting sqref="B5:C17">
    <cfRule type="duplicateValues" dxfId="72" priority="4266" stopIfTrue="1"/>
    <cfRule type="duplicateValues" dxfId="71" priority="4267" stopIfTrue="1"/>
  </conditionalFormatting>
  <conditionalFormatting sqref="B14:C19">
    <cfRule type="expression" dxfId="70" priority="4143" stopIfTrue="1">
      <formula>AND(COUNTIF($B$14:$C$19, B14)+COUNTIF(#REF!, B14)&gt;1,NOT(ISBLANK(B14)))</formula>
    </cfRule>
  </conditionalFormatting>
  <conditionalFormatting sqref="B14:C65471 B1:C2 B4">
    <cfRule type="expression" dxfId="69" priority="4145" stopIfTrue="1">
      <formula>AND(COUNTIF($B$1:$C$2, B1)+COUNTIF($B$4:$C$4, B1)+COUNTIF($B$6:$C$65471, B1)&gt;1,NOT(ISBLANK(B1)))</formula>
    </cfRule>
  </conditionalFormatting>
  <conditionalFormatting sqref="C4">
    <cfRule type="duplicateValues" dxfId="68" priority="4272"/>
    <cfRule type="duplicateValues" dxfId="67" priority="4273"/>
    <cfRule type="expression" dxfId="66" priority="4274" stopIfTrue="1">
      <formula>AND(COUNTIF($B$1:$C$2, C4)+COUNTIF($B$4:$C$4, C4)+COUNTIF($B$14:$C$65499, C4)&gt;1,NOT(ISBLANK(C4)))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1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8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145</v>
      </c>
      <c r="L1" s="54" t="s">
        <v>134</v>
      </c>
      <c r="M1" s="54" t="s">
        <v>119</v>
      </c>
      <c r="N1" s="54" t="s">
        <v>98</v>
      </c>
      <c r="O1" s="54" t="s">
        <v>10</v>
      </c>
      <c r="P1" s="27"/>
    </row>
    <row r="2" spans="1:16" s="4" customFormat="1" ht="65.099999999999994" customHeight="1">
      <c r="A2" s="48" t="s">
        <v>197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45809</v>
      </c>
      <c r="L3" s="19">
        <v>45760</v>
      </c>
      <c r="M3" s="19">
        <v>45753</v>
      </c>
      <c r="N3" s="19">
        <v>45704</v>
      </c>
      <c r="O3" s="19">
        <v>45697</v>
      </c>
      <c r="P3" s="34"/>
    </row>
    <row r="4" spans="1:16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146</v>
      </c>
      <c r="L4" s="21" t="s">
        <v>11</v>
      </c>
      <c r="M4" s="21" t="s">
        <v>120</v>
      </c>
      <c r="N4" s="21" t="s">
        <v>11</v>
      </c>
      <c r="O4" s="21" t="s">
        <v>11</v>
      </c>
      <c r="P4" s="35"/>
    </row>
    <row r="5" spans="1:16" s="11" customFormat="1" ht="18" customHeight="1">
      <c r="A5" s="1">
        <v>1</v>
      </c>
      <c r="B5" s="1">
        <v>2458</v>
      </c>
      <c r="C5" s="6" t="s">
        <v>107</v>
      </c>
      <c r="D5" s="1" t="s">
        <v>81</v>
      </c>
      <c r="E5" s="6" t="s">
        <v>8</v>
      </c>
      <c r="F5" s="1" t="s">
        <v>9</v>
      </c>
      <c r="G5" s="1">
        <f t="shared" ref="G5:G16" si="0">SUM(I5:O5)</f>
        <v>225</v>
      </c>
      <c r="H5" s="31"/>
      <c r="I5" s="7"/>
      <c r="J5" s="7">
        <v>60</v>
      </c>
      <c r="K5" s="7"/>
      <c r="L5" s="7"/>
      <c r="M5" s="7">
        <v>110</v>
      </c>
      <c r="N5" s="7">
        <v>55</v>
      </c>
      <c r="O5" s="7"/>
      <c r="P5" s="36"/>
    </row>
    <row r="6" spans="1:16" s="11" customFormat="1" ht="18" customHeight="1">
      <c r="A6" s="1">
        <v>2</v>
      </c>
      <c r="B6" s="1">
        <v>5015</v>
      </c>
      <c r="C6" s="6" t="s">
        <v>83</v>
      </c>
      <c r="D6" s="1" t="s">
        <v>81</v>
      </c>
      <c r="E6" s="6" t="s">
        <v>50</v>
      </c>
      <c r="F6" s="1" t="s">
        <v>9</v>
      </c>
      <c r="G6" s="1">
        <f t="shared" si="0"/>
        <v>215</v>
      </c>
      <c r="H6" s="31"/>
      <c r="I6" s="7"/>
      <c r="J6" s="7">
        <v>50</v>
      </c>
      <c r="K6" s="7"/>
      <c r="L6" s="7"/>
      <c r="M6" s="7">
        <v>90</v>
      </c>
      <c r="N6" s="7">
        <v>25</v>
      </c>
      <c r="O6" s="7">
        <v>50</v>
      </c>
      <c r="P6" s="32"/>
    </row>
    <row r="7" spans="1:16" s="11" customFormat="1" ht="18" customHeight="1">
      <c r="A7" s="1">
        <v>3</v>
      </c>
      <c r="B7" s="1">
        <v>1370</v>
      </c>
      <c r="C7" s="5" t="s">
        <v>80</v>
      </c>
      <c r="D7" s="1" t="s">
        <v>81</v>
      </c>
      <c r="E7" s="6" t="s">
        <v>42</v>
      </c>
      <c r="F7" s="1" t="s">
        <v>20</v>
      </c>
      <c r="G7" s="1">
        <f t="shared" si="0"/>
        <v>180</v>
      </c>
      <c r="H7" s="31"/>
      <c r="I7" s="7"/>
      <c r="J7" s="7"/>
      <c r="K7" s="7"/>
      <c r="L7" s="7">
        <v>60</v>
      </c>
      <c r="M7" s="7"/>
      <c r="N7" s="7">
        <v>60</v>
      </c>
      <c r="O7" s="7">
        <v>60</v>
      </c>
      <c r="P7" s="32"/>
    </row>
    <row r="8" spans="1:16" s="11" customFormat="1" ht="18" customHeight="1">
      <c r="A8" s="1">
        <v>3</v>
      </c>
      <c r="B8" s="1">
        <v>45675</v>
      </c>
      <c r="C8" s="6" t="s">
        <v>84</v>
      </c>
      <c r="D8" s="1" t="s">
        <v>81</v>
      </c>
      <c r="E8" s="6" t="s">
        <v>8</v>
      </c>
      <c r="F8" s="1" t="s">
        <v>9</v>
      </c>
      <c r="G8" s="1">
        <f t="shared" si="0"/>
        <v>180</v>
      </c>
      <c r="H8" s="31"/>
      <c r="I8" s="7"/>
      <c r="J8" s="7">
        <v>40</v>
      </c>
      <c r="K8" s="7"/>
      <c r="L8" s="7"/>
      <c r="M8" s="7">
        <v>95</v>
      </c>
      <c r="N8" s="7"/>
      <c r="O8" s="7">
        <v>45</v>
      </c>
      <c r="P8" s="32"/>
    </row>
    <row r="9" spans="1:16" s="11" customFormat="1" ht="18" customHeight="1">
      <c r="A9" s="1">
        <v>5</v>
      </c>
      <c r="B9" s="1">
        <v>1564</v>
      </c>
      <c r="C9" s="6" t="s">
        <v>85</v>
      </c>
      <c r="D9" s="1" t="s">
        <v>81</v>
      </c>
      <c r="E9" s="6" t="s">
        <v>8</v>
      </c>
      <c r="F9" s="1" t="s">
        <v>9</v>
      </c>
      <c r="G9" s="1">
        <f t="shared" si="0"/>
        <v>145</v>
      </c>
      <c r="H9" s="31"/>
      <c r="I9" s="7"/>
      <c r="J9" s="7">
        <v>35</v>
      </c>
      <c r="K9" s="7"/>
      <c r="L9" s="7"/>
      <c r="M9" s="7">
        <v>70</v>
      </c>
      <c r="N9" s="7"/>
      <c r="O9" s="7">
        <v>40</v>
      </c>
      <c r="P9" s="32"/>
    </row>
    <row r="10" spans="1:16" s="11" customFormat="1" ht="18" customHeight="1">
      <c r="A10" s="1">
        <v>6</v>
      </c>
      <c r="B10" s="1">
        <v>42677</v>
      </c>
      <c r="C10" s="5" t="s">
        <v>82</v>
      </c>
      <c r="D10" s="1" t="s">
        <v>81</v>
      </c>
      <c r="E10" s="6" t="s">
        <v>31</v>
      </c>
      <c r="F10" s="1" t="s">
        <v>9</v>
      </c>
      <c r="G10" s="1">
        <f t="shared" si="0"/>
        <v>100</v>
      </c>
      <c r="H10" s="31"/>
      <c r="I10" s="7"/>
      <c r="J10" s="7">
        <v>45</v>
      </c>
      <c r="K10" s="7"/>
      <c r="L10" s="7"/>
      <c r="M10" s="7"/>
      <c r="N10" s="7"/>
      <c r="O10" s="7">
        <v>55</v>
      </c>
      <c r="P10" s="32"/>
    </row>
    <row r="11" spans="1:16" s="11" customFormat="1" ht="18" customHeight="1">
      <c r="A11" s="1">
        <v>7</v>
      </c>
      <c r="B11" s="1">
        <v>35754</v>
      </c>
      <c r="C11" s="6" t="s">
        <v>131</v>
      </c>
      <c r="D11" s="1" t="s">
        <v>81</v>
      </c>
      <c r="E11" s="6" t="s">
        <v>8</v>
      </c>
      <c r="F11" s="1" t="s">
        <v>9</v>
      </c>
      <c r="G11" s="1">
        <f t="shared" si="0"/>
        <v>75</v>
      </c>
      <c r="H11" s="31"/>
      <c r="I11" s="7"/>
      <c r="J11" s="7"/>
      <c r="K11" s="7"/>
      <c r="L11" s="7"/>
      <c r="M11" s="7">
        <v>75</v>
      </c>
      <c r="N11" s="7"/>
      <c r="O11" s="7"/>
      <c r="P11" s="32"/>
    </row>
    <row r="12" spans="1:16" s="11" customFormat="1" ht="18" customHeight="1">
      <c r="A12" s="1">
        <v>8</v>
      </c>
      <c r="B12" s="1">
        <v>1273</v>
      </c>
      <c r="C12" s="6" t="s">
        <v>136</v>
      </c>
      <c r="D12" s="1" t="s">
        <v>81</v>
      </c>
      <c r="E12" s="6" t="s">
        <v>19</v>
      </c>
      <c r="F12" s="1" t="s">
        <v>20</v>
      </c>
      <c r="G12" s="1">
        <f t="shared" si="0"/>
        <v>45</v>
      </c>
      <c r="H12" s="31"/>
      <c r="I12" s="7"/>
      <c r="J12" s="7"/>
      <c r="K12" s="7"/>
      <c r="L12" s="7">
        <v>45</v>
      </c>
      <c r="M12" s="7"/>
      <c r="N12" s="7"/>
      <c r="O12" s="7"/>
      <c r="P12" s="32"/>
    </row>
    <row r="13" spans="1:16" s="11" customFormat="1" ht="18" customHeight="1">
      <c r="A13" s="1">
        <v>9</v>
      </c>
      <c r="B13" s="1">
        <v>13084</v>
      </c>
      <c r="C13" s="6" t="s">
        <v>164</v>
      </c>
      <c r="D13" s="1" t="s">
        <v>81</v>
      </c>
      <c r="E13" s="6" t="s">
        <v>8</v>
      </c>
      <c r="F13" s="1" t="s">
        <v>144</v>
      </c>
      <c r="G13" s="1">
        <f t="shared" si="0"/>
        <v>30</v>
      </c>
      <c r="H13" s="31"/>
      <c r="I13" s="7"/>
      <c r="J13" s="7"/>
      <c r="K13" s="7">
        <v>30</v>
      </c>
      <c r="L13" s="7"/>
      <c r="M13" s="7"/>
      <c r="N13" s="7"/>
      <c r="O13" s="7"/>
      <c r="P13" s="32"/>
    </row>
    <row r="14" spans="1:16" s="11" customFormat="1" ht="18" customHeight="1">
      <c r="A14" s="1">
        <v>10</v>
      </c>
      <c r="B14" s="1">
        <v>47619</v>
      </c>
      <c r="C14" s="6" t="s">
        <v>165</v>
      </c>
      <c r="D14" s="1" t="s">
        <v>81</v>
      </c>
      <c r="E14" s="6" t="s">
        <v>8</v>
      </c>
      <c r="F14" s="1" t="s">
        <v>144</v>
      </c>
      <c r="G14" s="1">
        <f t="shared" si="0"/>
        <v>25</v>
      </c>
      <c r="H14" s="31"/>
      <c r="I14" s="7"/>
      <c r="J14" s="7"/>
      <c r="K14" s="7">
        <v>25</v>
      </c>
      <c r="L14" s="7"/>
      <c r="M14" s="7"/>
      <c r="N14" s="7"/>
      <c r="O14" s="7"/>
      <c r="P14" s="32"/>
    </row>
    <row r="15" spans="1:16" s="11" customFormat="1" ht="18" customHeight="1">
      <c r="A15" s="1">
        <v>11</v>
      </c>
      <c r="B15" s="1">
        <v>58386</v>
      </c>
      <c r="C15" s="6" t="s">
        <v>166</v>
      </c>
      <c r="D15" s="1" t="s">
        <v>81</v>
      </c>
      <c r="E15" s="6" t="s">
        <v>8</v>
      </c>
      <c r="F15" s="1" t="s">
        <v>144</v>
      </c>
      <c r="G15" s="1">
        <f t="shared" si="0"/>
        <v>15</v>
      </c>
      <c r="H15" s="31"/>
      <c r="I15" s="7"/>
      <c r="J15" s="7"/>
      <c r="K15" s="7">
        <v>15</v>
      </c>
      <c r="L15" s="7"/>
      <c r="M15" s="7"/>
      <c r="N15" s="7"/>
      <c r="O15" s="7"/>
      <c r="P15" s="32"/>
    </row>
    <row r="16" spans="1:16" s="11" customFormat="1" ht="18" customHeight="1">
      <c r="A16" s="1">
        <v>12</v>
      </c>
      <c r="B16" s="1">
        <v>63518</v>
      </c>
      <c r="C16" s="6" t="s">
        <v>167</v>
      </c>
      <c r="D16" s="1" t="s">
        <v>81</v>
      </c>
      <c r="E16" s="6" t="s">
        <v>8</v>
      </c>
      <c r="F16" s="1" t="s">
        <v>144</v>
      </c>
      <c r="G16" s="1">
        <f t="shared" si="0"/>
        <v>10</v>
      </c>
      <c r="H16" s="31"/>
      <c r="I16" s="7"/>
      <c r="J16" s="7"/>
      <c r="K16" s="7">
        <v>10</v>
      </c>
      <c r="L16" s="7"/>
      <c r="M16" s="7"/>
      <c r="N16" s="7"/>
      <c r="O16" s="7"/>
      <c r="P16" s="32"/>
    </row>
    <row r="17" spans="1:16" ht="18" customHeight="1">
      <c r="A17" s="1"/>
      <c r="B17" s="1"/>
      <c r="C17" s="5"/>
      <c r="D17" s="1"/>
      <c r="E17" s="6"/>
      <c r="F17" s="1"/>
      <c r="G17" s="1"/>
      <c r="H17" s="28"/>
      <c r="I17" s="7"/>
      <c r="J17" s="7"/>
      <c r="K17" s="7"/>
      <c r="L17" s="7"/>
      <c r="M17" s="7"/>
      <c r="N17" s="7"/>
      <c r="O17" s="7"/>
      <c r="P17" s="34"/>
    </row>
    <row r="18" spans="1:16" ht="6.9" customHeight="1">
      <c r="A18" s="38"/>
      <c r="B18" s="33"/>
      <c r="C18" s="39"/>
      <c r="D18" s="33"/>
      <c r="E18" s="40"/>
      <c r="F18" s="33"/>
      <c r="G18" s="41"/>
      <c r="H18" s="33"/>
      <c r="I18" s="42"/>
      <c r="J18" s="42"/>
      <c r="K18" s="42"/>
      <c r="L18" s="42"/>
      <c r="M18" s="42"/>
      <c r="N18" s="42"/>
      <c r="O18" s="42"/>
      <c r="P18" s="37"/>
    </row>
    <row r="19" spans="1:16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</row>
  </sheetData>
  <sheetProtection algorithmName="SHA-512" hashValue="0y8off7+2dy+dwX+0gxwj3boj8IUgVLtWJSE2GHmboZEmoluqbJjaUouL0hi9CiFNCH1LOg4dwM76m1TllscEw==" saltValue="r4ufSexq1VjRZPW/toT68Q==" spinCount="100000" sheet="1" selectLockedCells="1" selectUnlockedCells="1"/>
  <sortState xmlns:xlrd2="http://schemas.microsoft.com/office/spreadsheetml/2017/richdata2" ref="B5:O16">
    <sortCondition descending="1" ref="G5:G16"/>
  </sortState>
  <mergeCells count="9">
    <mergeCell ref="A1:G1"/>
    <mergeCell ref="O1:O2"/>
    <mergeCell ref="A2:G2"/>
    <mergeCell ref="N1:N2"/>
    <mergeCell ref="I1:I2"/>
    <mergeCell ref="M1:M2"/>
    <mergeCell ref="L1:L2"/>
    <mergeCell ref="K1:K2"/>
    <mergeCell ref="J1:J2"/>
  </mergeCells>
  <phoneticPr fontId="15" type="noConversion"/>
  <conditionalFormatting sqref="B7:B16 B17:C65485 B1:C2 B4">
    <cfRule type="expression" dxfId="65" priority="2112" stopIfTrue="1">
      <formula>AND(COUNTIF($B$1:$C$2, B1)+COUNTIF($B$4:$C$4, B1)+COUNTIF($B$7:$C$65485, B1)&gt;1,NOT(ISBLANK(B1)))</formula>
    </cfRule>
  </conditionalFormatting>
  <conditionalFormatting sqref="B1:C3 B5:C1048576 B4">
    <cfRule type="duplicateValues" dxfId="64" priority="4"/>
  </conditionalFormatting>
  <conditionalFormatting sqref="B3:C3">
    <cfRule type="duplicateValues" dxfId="63" priority="10" stopIfTrue="1"/>
  </conditionalFormatting>
  <conditionalFormatting sqref="B5:C6 B7:B16">
    <cfRule type="duplicateValues" dxfId="62" priority="4284" stopIfTrue="1"/>
  </conditionalFormatting>
  <conditionalFormatting sqref="B17:C17 B5:C6 B7:B16">
    <cfRule type="duplicateValues" dxfId="61" priority="2101" stopIfTrue="1"/>
    <cfRule type="duplicateValues" dxfId="60" priority="2102" stopIfTrue="1"/>
    <cfRule type="duplicateValues" dxfId="59" priority="2103" stopIfTrue="1"/>
  </conditionalFormatting>
  <conditionalFormatting sqref="B17:C19 B7:B16">
    <cfRule type="duplicateValues" dxfId="58" priority="2110" stopIfTrue="1"/>
  </conditionalFormatting>
  <conditionalFormatting sqref="C4">
    <cfRule type="duplicateValues" dxfId="57" priority="4298"/>
    <cfRule type="duplicateValues" dxfId="56" priority="4299"/>
    <cfRule type="expression" dxfId="55" priority="4300" stopIfTrue="1">
      <formula>AND(COUNTIF($B$1:$C$2, C4)+COUNTIF($B$4:$C$4, C4)+COUNTIF($B$7:$C$65499, C4)&gt;1,NOT(ISBLANK(C4)))</formula>
    </cfRule>
  </conditionalFormatting>
  <conditionalFormatting sqref="C17">
    <cfRule type="duplicateValues" dxfId="54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13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8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145</v>
      </c>
      <c r="L1" s="54" t="s">
        <v>134</v>
      </c>
      <c r="M1" s="54" t="s">
        <v>119</v>
      </c>
      <c r="N1" s="54" t="s">
        <v>98</v>
      </c>
      <c r="O1" s="54" t="s">
        <v>10</v>
      </c>
      <c r="P1" s="27"/>
    </row>
    <row r="2" spans="1:16" s="4" customFormat="1" ht="65.099999999999994" customHeight="1">
      <c r="A2" s="48" t="s">
        <v>198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45809</v>
      </c>
      <c r="L3" s="19">
        <v>45760</v>
      </c>
      <c r="M3" s="19">
        <v>45753</v>
      </c>
      <c r="N3" s="19">
        <v>45704</v>
      </c>
      <c r="O3" s="19">
        <v>45697</v>
      </c>
      <c r="P3" s="34"/>
    </row>
    <row r="4" spans="1:16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146</v>
      </c>
      <c r="L4" s="21" t="s">
        <v>11</v>
      </c>
      <c r="M4" s="21" t="s">
        <v>120</v>
      </c>
      <c r="N4" s="21" t="s">
        <v>11</v>
      </c>
      <c r="O4" s="21" t="s">
        <v>11</v>
      </c>
      <c r="P4" s="35"/>
    </row>
    <row r="5" spans="1:16" s="11" customFormat="1" ht="18" customHeight="1">
      <c r="A5" s="1">
        <v>1</v>
      </c>
      <c r="B5" s="1">
        <v>2051</v>
      </c>
      <c r="C5" s="5" t="s">
        <v>108</v>
      </c>
      <c r="D5" s="1" t="s">
        <v>87</v>
      </c>
      <c r="E5" s="6" t="s">
        <v>109</v>
      </c>
      <c r="F5" s="1" t="s">
        <v>20</v>
      </c>
      <c r="G5" s="1">
        <f t="shared" ref="G5:G10" si="0">SUM(I5:O5)</f>
        <v>115</v>
      </c>
      <c r="H5" s="31"/>
      <c r="I5" s="7"/>
      <c r="J5" s="7"/>
      <c r="K5" s="7"/>
      <c r="L5" s="7">
        <v>60</v>
      </c>
      <c r="M5" s="7"/>
      <c r="N5" s="7">
        <v>55</v>
      </c>
      <c r="O5" s="7"/>
      <c r="P5" s="36"/>
    </row>
    <row r="6" spans="1:16" s="11" customFormat="1" ht="18" customHeight="1">
      <c r="A6" s="1">
        <v>1</v>
      </c>
      <c r="B6" s="1">
        <v>2460</v>
      </c>
      <c r="C6" s="5" t="s">
        <v>86</v>
      </c>
      <c r="D6" s="1" t="s">
        <v>87</v>
      </c>
      <c r="E6" s="6" t="s">
        <v>8</v>
      </c>
      <c r="F6" s="1" t="s">
        <v>9</v>
      </c>
      <c r="G6" s="1">
        <f t="shared" si="0"/>
        <v>115</v>
      </c>
      <c r="H6" s="31"/>
      <c r="I6" s="7"/>
      <c r="J6" s="7">
        <v>30</v>
      </c>
      <c r="K6" s="7"/>
      <c r="L6" s="7"/>
      <c r="M6" s="7">
        <v>55</v>
      </c>
      <c r="N6" s="7"/>
      <c r="O6" s="7">
        <v>30</v>
      </c>
      <c r="P6" s="36"/>
    </row>
    <row r="7" spans="1:16" s="11" customFormat="1" ht="18" customHeight="1">
      <c r="A7" s="1">
        <v>2</v>
      </c>
      <c r="B7" s="1">
        <v>23133</v>
      </c>
      <c r="C7" s="5" t="s">
        <v>88</v>
      </c>
      <c r="D7" s="1" t="s">
        <v>87</v>
      </c>
      <c r="E7" s="6" t="s">
        <v>31</v>
      </c>
      <c r="F7" s="1" t="s">
        <v>9</v>
      </c>
      <c r="G7" s="1">
        <f t="shared" si="0"/>
        <v>102.5</v>
      </c>
      <c r="H7" s="31"/>
      <c r="I7" s="7"/>
      <c r="J7" s="7">
        <f>55/2</f>
        <v>27.5</v>
      </c>
      <c r="K7" s="7"/>
      <c r="L7" s="7"/>
      <c r="M7" s="7">
        <f>95/2</f>
        <v>47.5</v>
      </c>
      <c r="N7" s="7"/>
      <c r="O7" s="7">
        <f>55/2</f>
        <v>27.5</v>
      </c>
      <c r="P7" s="36"/>
    </row>
    <row r="8" spans="1:16" s="11" customFormat="1" ht="18" customHeight="1">
      <c r="A8" s="1">
        <v>3</v>
      </c>
      <c r="B8" s="1" t="s">
        <v>137</v>
      </c>
      <c r="C8" s="5" t="s">
        <v>138</v>
      </c>
      <c r="D8" s="1" t="s">
        <v>87</v>
      </c>
      <c r="E8" s="6" t="s">
        <v>19</v>
      </c>
      <c r="F8" s="1" t="s">
        <v>20</v>
      </c>
      <c r="G8" s="1">
        <f t="shared" si="0"/>
        <v>50</v>
      </c>
      <c r="H8" s="31"/>
      <c r="I8" s="7"/>
      <c r="J8" s="7"/>
      <c r="K8" s="7"/>
      <c r="L8" s="7">
        <v>50</v>
      </c>
      <c r="M8" s="7"/>
      <c r="N8" s="7"/>
      <c r="O8" s="7"/>
      <c r="P8" s="36"/>
    </row>
    <row r="9" spans="1:16" s="11" customFormat="1" ht="18" customHeight="1">
      <c r="A9" s="1">
        <v>4</v>
      </c>
      <c r="B9" s="1">
        <v>43668</v>
      </c>
      <c r="C9" s="5" t="s">
        <v>168</v>
      </c>
      <c r="D9" s="1" t="s">
        <v>87</v>
      </c>
      <c r="E9" s="6" t="s">
        <v>8</v>
      </c>
      <c r="F9" s="1" t="s">
        <v>144</v>
      </c>
      <c r="G9" s="1">
        <f t="shared" si="0"/>
        <v>35</v>
      </c>
      <c r="H9" s="31"/>
      <c r="I9" s="7"/>
      <c r="J9" s="7"/>
      <c r="K9" s="7">
        <v>35</v>
      </c>
      <c r="L9" s="7"/>
      <c r="M9" s="7"/>
      <c r="N9" s="7"/>
      <c r="O9" s="7"/>
      <c r="P9" s="36"/>
    </row>
    <row r="10" spans="1:16" s="11" customFormat="1" ht="18" customHeight="1">
      <c r="A10" s="1">
        <v>5</v>
      </c>
      <c r="B10" s="1">
        <v>63107</v>
      </c>
      <c r="C10" s="5" t="s">
        <v>169</v>
      </c>
      <c r="D10" s="1" t="s">
        <v>87</v>
      </c>
      <c r="E10" s="6" t="s">
        <v>8</v>
      </c>
      <c r="F10" s="1" t="s">
        <v>144</v>
      </c>
      <c r="G10" s="1">
        <f t="shared" si="0"/>
        <v>18</v>
      </c>
      <c r="H10" s="31"/>
      <c r="I10" s="7"/>
      <c r="J10" s="7"/>
      <c r="K10" s="7">
        <v>18</v>
      </c>
      <c r="L10" s="7"/>
      <c r="M10" s="7"/>
      <c r="N10" s="7"/>
      <c r="O10" s="7"/>
      <c r="P10" s="36"/>
    </row>
    <row r="11" spans="1:16" ht="18" customHeight="1">
      <c r="A11" s="1"/>
      <c r="B11" s="1"/>
      <c r="C11" s="5"/>
      <c r="D11" s="1"/>
      <c r="E11" s="6"/>
      <c r="F11" s="1"/>
      <c r="G11" s="1"/>
      <c r="H11" s="28"/>
      <c r="I11" s="7"/>
      <c r="J11" s="7"/>
      <c r="K11" s="7"/>
      <c r="L11" s="7"/>
      <c r="M11" s="7"/>
      <c r="N11" s="7"/>
      <c r="O11" s="7"/>
      <c r="P11" s="34"/>
    </row>
    <row r="12" spans="1:16" ht="6.9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42"/>
      <c r="O12" s="42"/>
      <c r="P12" s="37"/>
    </row>
    <row r="13" spans="1:16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</row>
  </sheetData>
  <sheetProtection algorithmName="SHA-512" hashValue="Fgjubx+Q6PJx7JQK+MOPuySZgogS2YuYNMvXVVKw20eS/JdMdCg5JKViXW/K4rNYrsep2fUpd+0yRbx8R8j//w==" saltValue="5Mg2euGzqLOzxz6fzdHXRg==" spinCount="100000" sheet="1" selectLockedCells="1" selectUnlockedCells="1"/>
  <sortState xmlns:xlrd2="http://schemas.microsoft.com/office/spreadsheetml/2017/richdata2" ref="B5:O10">
    <sortCondition descending="1" ref="G5:G10"/>
  </sortState>
  <mergeCells count="9">
    <mergeCell ref="O1:O2"/>
    <mergeCell ref="A2:G2"/>
    <mergeCell ref="N1:N2"/>
    <mergeCell ref="I1:I2"/>
    <mergeCell ref="A1:G1"/>
    <mergeCell ref="L1:L2"/>
    <mergeCell ref="M1:M2"/>
    <mergeCell ref="K1:K2"/>
    <mergeCell ref="J1:J2"/>
  </mergeCells>
  <phoneticPr fontId="15" type="noConversion"/>
  <conditionalFormatting sqref="B3:C3">
    <cfRule type="duplicateValues" dxfId="53" priority="8" stopIfTrue="1"/>
  </conditionalFormatting>
  <conditionalFormatting sqref="B5:C10">
    <cfRule type="duplicateValues" dxfId="52" priority="4301" stopIfTrue="1"/>
  </conditionalFormatting>
  <conditionalFormatting sqref="B5:C11">
    <cfRule type="duplicateValues" dxfId="51" priority="4303" stopIfTrue="1"/>
    <cfRule type="duplicateValues" dxfId="50" priority="4304" stopIfTrue="1"/>
    <cfRule type="duplicateValues" dxfId="49" priority="4305" stopIfTrue="1"/>
  </conditionalFormatting>
  <conditionalFormatting sqref="B8:C13">
    <cfRule type="expression" dxfId="48" priority="4175" stopIfTrue="1">
      <formula>AND(COUNTIF($B$9:$C$13, B8)+COUNTIF($B$8:$C$8, B8)&gt;1,NOT(ISBLANK(B8)))</formula>
    </cfRule>
  </conditionalFormatting>
  <conditionalFormatting sqref="B8:C65482 B1:C2 B4">
    <cfRule type="expression" dxfId="47" priority="4177" stopIfTrue="1">
      <formula>AND(COUNTIF($B$1:$C$2, B1)+COUNTIF($B$4:$C$4, B1)+COUNTIF($B$8:$C$65482, B1)&gt;1,NOT(ISBLANK(B1)))</formula>
    </cfRule>
  </conditionalFormatting>
  <conditionalFormatting sqref="C4">
    <cfRule type="duplicateValues" dxfId="46" priority="4311"/>
    <cfRule type="duplicateValues" dxfId="45" priority="4312"/>
    <cfRule type="expression" dxfId="44" priority="4313" stopIfTrue="1">
      <formula>AND(COUNTIF($B$1:$C$2, C4)+COUNTIF($B$4:$C$4, C4)+COUNTIF($B$9:$C$65493, C4)&gt;1,NOT(ISBLANK(C4)))</formula>
    </cfRule>
  </conditionalFormatting>
  <conditionalFormatting sqref="C11">
    <cfRule type="duplicateValues" dxfId="4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14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54" t="s">
        <v>145</v>
      </c>
      <c r="L1" s="54" t="s">
        <v>119</v>
      </c>
      <c r="M1" s="54" t="s">
        <v>98</v>
      </c>
      <c r="N1" s="54" t="s">
        <v>10</v>
      </c>
      <c r="O1" s="27"/>
    </row>
    <row r="2" spans="1:15" s="4" customFormat="1" ht="65.099999999999994" customHeight="1">
      <c r="A2" s="48" t="s">
        <v>199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19">
        <v>45809</v>
      </c>
      <c r="L3" s="19">
        <v>45753</v>
      </c>
      <c r="M3" s="19">
        <v>45704</v>
      </c>
      <c r="N3" s="19">
        <v>45697</v>
      </c>
      <c r="O3" s="34"/>
    </row>
    <row r="4" spans="1:15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146</v>
      </c>
      <c r="L4" s="21" t="s">
        <v>120</v>
      </c>
      <c r="M4" s="21" t="s">
        <v>11</v>
      </c>
      <c r="N4" s="21" t="s">
        <v>11</v>
      </c>
      <c r="O4" s="35"/>
    </row>
    <row r="5" spans="1:15" s="11" customFormat="1" ht="18" customHeight="1">
      <c r="A5" s="1">
        <v>1</v>
      </c>
      <c r="B5" s="1">
        <v>2810</v>
      </c>
      <c r="C5" s="5" t="s">
        <v>89</v>
      </c>
      <c r="D5" s="1" t="s">
        <v>141</v>
      </c>
      <c r="E5" s="6" t="s">
        <v>8</v>
      </c>
      <c r="F5" s="1" t="s">
        <v>9</v>
      </c>
      <c r="G5" s="1">
        <f t="shared" ref="G5:G11" si="0">SUM(I5:N5)</f>
        <v>172.5</v>
      </c>
      <c r="H5" s="31"/>
      <c r="I5" s="7"/>
      <c r="J5" s="7">
        <f>55/2</f>
        <v>27.5</v>
      </c>
      <c r="K5" s="7"/>
      <c r="L5" s="7">
        <v>80</v>
      </c>
      <c r="M5" s="7">
        <v>35</v>
      </c>
      <c r="N5" s="7">
        <v>30</v>
      </c>
      <c r="O5" s="36"/>
    </row>
    <row r="6" spans="1:15" s="11" customFormat="1" ht="18" customHeight="1">
      <c r="A6" s="1">
        <v>2</v>
      </c>
      <c r="B6" s="1">
        <v>45228</v>
      </c>
      <c r="C6" s="5" t="s">
        <v>132</v>
      </c>
      <c r="D6" s="1" t="s">
        <v>141</v>
      </c>
      <c r="E6" s="6" t="s">
        <v>68</v>
      </c>
      <c r="F6" s="1" t="s">
        <v>9</v>
      </c>
      <c r="G6" s="1">
        <f t="shared" si="0"/>
        <v>140</v>
      </c>
      <c r="H6" s="31"/>
      <c r="I6" s="7"/>
      <c r="J6" s="7">
        <v>30</v>
      </c>
      <c r="K6" s="7"/>
      <c r="L6" s="7">
        <v>110</v>
      </c>
      <c r="M6" s="7"/>
      <c r="N6" s="7"/>
      <c r="O6" s="36"/>
    </row>
    <row r="7" spans="1:15" s="11" customFormat="1" ht="18" customHeight="1">
      <c r="A7" s="1">
        <v>3</v>
      </c>
      <c r="B7" s="1">
        <v>17761</v>
      </c>
      <c r="C7" s="5" t="s">
        <v>133</v>
      </c>
      <c r="D7" s="1" t="s">
        <v>141</v>
      </c>
      <c r="E7" s="6" t="s">
        <v>8</v>
      </c>
      <c r="F7" s="1" t="s">
        <v>9</v>
      </c>
      <c r="G7" s="1">
        <f t="shared" si="0"/>
        <v>120</v>
      </c>
      <c r="H7" s="31"/>
      <c r="I7" s="7"/>
      <c r="J7" s="7">
        <f>50/2</f>
        <v>25</v>
      </c>
      <c r="K7" s="7"/>
      <c r="L7" s="7">
        <v>95</v>
      </c>
      <c r="M7" s="7"/>
      <c r="N7" s="7"/>
      <c r="O7" s="36"/>
    </row>
    <row r="8" spans="1:15" s="11" customFormat="1" ht="18" customHeight="1">
      <c r="A8" s="1">
        <v>4</v>
      </c>
      <c r="B8" s="1">
        <v>13075</v>
      </c>
      <c r="C8" s="5" t="s">
        <v>170</v>
      </c>
      <c r="D8" s="1" t="s">
        <v>141</v>
      </c>
      <c r="E8" s="6" t="s">
        <v>8</v>
      </c>
      <c r="F8" s="1" t="s">
        <v>112</v>
      </c>
      <c r="G8" s="1">
        <f t="shared" si="0"/>
        <v>17.5</v>
      </c>
      <c r="H8" s="31"/>
      <c r="I8" s="7"/>
      <c r="J8" s="7"/>
      <c r="K8" s="7">
        <f>35/2</f>
        <v>17.5</v>
      </c>
      <c r="L8" s="7"/>
      <c r="M8" s="7"/>
      <c r="N8" s="7"/>
      <c r="O8" s="36"/>
    </row>
    <row r="9" spans="1:15" s="11" customFormat="1" ht="18" customHeight="1">
      <c r="A9" s="1">
        <v>5</v>
      </c>
      <c r="B9" s="1">
        <v>9455</v>
      </c>
      <c r="C9" s="5" t="s">
        <v>171</v>
      </c>
      <c r="D9" s="1" t="s">
        <v>141</v>
      </c>
      <c r="E9" s="6" t="s">
        <v>8</v>
      </c>
      <c r="F9" s="1" t="s">
        <v>144</v>
      </c>
      <c r="G9" s="1">
        <f t="shared" si="0"/>
        <v>15</v>
      </c>
      <c r="H9" s="31"/>
      <c r="I9" s="7"/>
      <c r="J9" s="7"/>
      <c r="K9" s="7">
        <f>30/2</f>
        <v>15</v>
      </c>
      <c r="L9" s="7"/>
      <c r="M9" s="7"/>
      <c r="N9" s="7"/>
      <c r="O9" s="36"/>
    </row>
    <row r="10" spans="1:15" s="11" customFormat="1" ht="18" customHeight="1">
      <c r="A10" s="1">
        <v>6</v>
      </c>
      <c r="B10" s="1">
        <v>3696</v>
      </c>
      <c r="C10" s="5" t="s">
        <v>172</v>
      </c>
      <c r="D10" s="1" t="s">
        <v>141</v>
      </c>
      <c r="E10" s="6" t="s">
        <v>8</v>
      </c>
      <c r="F10" s="1" t="s">
        <v>112</v>
      </c>
      <c r="G10" s="1">
        <f t="shared" si="0"/>
        <v>12.5</v>
      </c>
      <c r="H10" s="31"/>
      <c r="I10" s="7"/>
      <c r="J10" s="7"/>
      <c r="K10" s="7">
        <f>25/2</f>
        <v>12.5</v>
      </c>
      <c r="L10" s="7"/>
      <c r="M10" s="7"/>
      <c r="N10" s="7"/>
      <c r="O10" s="36"/>
    </row>
    <row r="11" spans="1:15" s="11" customFormat="1" ht="18" customHeight="1">
      <c r="A11" s="1">
        <v>7</v>
      </c>
      <c r="B11" s="1">
        <v>10979</v>
      </c>
      <c r="C11" s="5" t="s">
        <v>173</v>
      </c>
      <c r="D11" s="1" t="s">
        <v>141</v>
      </c>
      <c r="E11" s="6" t="s">
        <v>8</v>
      </c>
      <c r="F11" s="1" t="s">
        <v>144</v>
      </c>
      <c r="G11" s="1">
        <f t="shared" si="0"/>
        <v>10</v>
      </c>
      <c r="H11" s="31"/>
      <c r="I11" s="7"/>
      <c r="J11" s="7"/>
      <c r="K11" s="7">
        <f>20/2</f>
        <v>10</v>
      </c>
      <c r="L11" s="7"/>
      <c r="M11" s="7"/>
      <c r="N11" s="7"/>
      <c r="O11" s="36"/>
    </row>
    <row r="12" spans="1:15" ht="18" customHeight="1">
      <c r="A12" s="1"/>
      <c r="B12" s="1"/>
      <c r="C12" s="5"/>
      <c r="D12" s="1"/>
      <c r="E12" s="6"/>
      <c r="F12" s="1"/>
      <c r="G12" s="1"/>
      <c r="H12" s="28"/>
      <c r="I12" s="7"/>
      <c r="J12" s="7"/>
      <c r="K12" s="7"/>
      <c r="L12" s="7"/>
      <c r="M12" s="7"/>
      <c r="N12" s="7"/>
      <c r="O12" s="34"/>
    </row>
    <row r="13" spans="1:15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37"/>
    </row>
    <row r="14" spans="1:15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</row>
  </sheetData>
  <sheetProtection algorithmName="SHA-512" hashValue="j3UPQj5QvXtAK716skMzHHDaxtMJ4HA0gaQJ4kunt6iCsgful+oslqhSS4HxIQv2h0UPDMSIJ0dBMM+fwtQzLA==" saltValue="BqRtstTKPHAFl+JvVIYXKQ==" spinCount="100000" sheet="1" selectLockedCells="1" selectUnlockedCells="1"/>
  <sortState xmlns:xlrd2="http://schemas.microsoft.com/office/spreadsheetml/2017/richdata2" ref="B5:O11">
    <sortCondition descending="1" ref="G5:G11"/>
  </sortState>
  <mergeCells count="8">
    <mergeCell ref="N1:N2"/>
    <mergeCell ref="A2:G2"/>
    <mergeCell ref="L1:L2"/>
    <mergeCell ref="A1:G1"/>
    <mergeCell ref="M1:M2"/>
    <mergeCell ref="I1:I2"/>
    <mergeCell ref="K1:K2"/>
    <mergeCell ref="J1:J2"/>
  </mergeCells>
  <conditionalFormatting sqref="B3:C3">
    <cfRule type="duplicateValues" dxfId="42" priority="7" stopIfTrue="1"/>
  </conditionalFormatting>
  <conditionalFormatting sqref="B5:C11">
    <cfRule type="duplicateValues" dxfId="41" priority="4182" stopIfTrue="1"/>
    <cfRule type="duplicateValues" dxfId="40" priority="4183" stopIfTrue="1"/>
  </conditionalFormatting>
  <conditionalFormatting sqref="B5:C12">
    <cfRule type="duplicateValues" dxfId="39" priority="4184" stopIfTrue="1"/>
    <cfRule type="duplicateValues" dxfId="38" priority="4185" stopIfTrue="1"/>
  </conditionalFormatting>
  <conditionalFormatting sqref="B12:C14">
    <cfRule type="duplicateValues" dxfId="37" priority="2355" stopIfTrue="1"/>
  </conditionalFormatting>
  <conditionalFormatting sqref="B12:C65509 B1:C2 B4">
    <cfRule type="expression" dxfId="36" priority="2356" stopIfTrue="1">
      <formula>AND(COUNTIF($B$1:$C$2, B1)+COUNTIF($B$4:$C$4, B1)+COUNTIF($B$12:$C$65509, B1)&gt;1,NOT(ISBLANK(B1)))</formula>
    </cfRule>
  </conditionalFormatting>
  <conditionalFormatting sqref="C4">
    <cfRule type="duplicateValues" dxfId="35" priority="1"/>
    <cfRule type="duplicateValues" dxfId="34" priority="2"/>
    <cfRule type="expression" dxfId="33" priority="4190" stopIfTrue="1">
      <formula>AND(COUNTIF($B$1:$C$2, C4)+COUNTIF($B$4:$C$4, C4)+COUNTIF($B$11:$C$65494, C4)&gt;1,NOT(ISBLANK(C4)))</formula>
    </cfRule>
  </conditionalFormatting>
  <conditionalFormatting sqref="C12">
    <cfRule type="duplicateValues" dxfId="32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6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51"/>
      <c r="B1" s="52"/>
      <c r="C1" s="52"/>
      <c r="D1" s="52"/>
      <c r="E1" s="52"/>
      <c r="F1" s="52"/>
      <c r="G1" s="53"/>
      <c r="H1" s="27"/>
      <c r="I1" s="54"/>
      <c r="J1" s="54"/>
      <c r="K1" s="27"/>
    </row>
    <row r="2" spans="1:11" s="4" customFormat="1" ht="65.099999999999994" customHeight="1">
      <c r="A2" s="48" t="s">
        <v>200</v>
      </c>
      <c r="B2" s="49"/>
      <c r="C2" s="49"/>
      <c r="D2" s="49"/>
      <c r="E2" s="49"/>
      <c r="F2" s="49"/>
      <c r="G2" s="50"/>
      <c r="H2" s="28"/>
      <c r="I2" s="55"/>
      <c r="J2" s="55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34"/>
    </row>
    <row r="4" spans="1:11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/>
      <c r="K4" s="35"/>
    </row>
    <row r="5" spans="1:11" s="11" customFormat="1" ht="18" customHeight="1">
      <c r="A5" s="1">
        <v>1</v>
      </c>
      <c r="B5" s="1"/>
      <c r="C5" s="5"/>
      <c r="D5" s="1"/>
      <c r="E5" s="6"/>
      <c r="F5" s="1"/>
      <c r="G5" s="1">
        <f t="shared" ref="G5" si="0">SUM(I5:J5)</f>
        <v>0</v>
      </c>
      <c r="H5" s="31"/>
      <c r="I5" s="7"/>
      <c r="J5" s="7"/>
      <c r="K5" s="32"/>
    </row>
    <row r="6" spans="1:11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34"/>
    </row>
    <row r="7" spans="1:11" ht="6.9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37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  <row r="9" spans="1:11" ht="13.2">
      <c r="B9" s="3"/>
      <c r="D9" s="3"/>
      <c r="E9" s="3"/>
      <c r="F9" s="3"/>
      <c r="G9" s="3"/>
      <c r="H9" s="3"/>
      <c r="I9" s="3"/>
      <c r="J9" s="3"/>
    </row>
    <row r="10" spans="1:11" ht="13.2">
      <c r="B10" s="3"/>
      <c r="D10" s="3"/>
      <c r="E10" s="3"/>
      <c r="F10" s="3"/>
      <c r="G10" s="3"/>
      <c r="H10" s="3"/>
      <c r="I10" s="3"/>
      <c r="J10" s="3"/>
    </row>
    <row r="11" spans="1:11" ht="13.2">
      <c r="B11" s="3"/>
      <c r="D11" s="3"/>
      <c r="E11" s="3"/>
      <c r="F11" s="3"/>
      <c r="G11" s="3"/>
      <c r="H11" s="3"/>
      <c r="I11" s="3"/>
      <c r="J11" s="3"/>
    </row>
    <row r="12" spans="1:11" ht="13.2">
      <c r="B12" s="3"/>
      <c r="D12" s="3"/>
      <c r="E12" s="3"/>
      <c r="F12" s="3"/>
      <c r="G12" s="3"/>
      <c r="H12" s="3"/>
      <c r="I12" s="3"/>
      <c r="J12" s="3"/>
    </row>
    <row r="13" spans="1:11" ht="13.2">
      <c r="B13" s="3"/>
      <c r="D13" s="3"/>
      <c r="E13" s="3"/>
      <c r="F13" s="3"/>
      <c r="G13" s="3"/>
      <c r="H13" s="3"/>
      <c r="I13" s="3"/>
      <c r="J13" s="3"/>
    </row>
    <row r="14" spans="1:11" ht="13.2">
      <c r="B14" s="3"/>
      <c r="D14" s="3"/>
      <c r="E14" s="3"/>
      <c r="F14" s="3"/>
      <c r="G14" s="3"/>
      <c r="H14" s="3"/>
      <c r="I14" s="3"/>
      <c r="J14" s="3"/>
    </row>
    <row r="15" spans="1:11" ht="13.2">
      <c r="B15" s="3"/>
      <c r="D15" s="3"/>
      <c r="E15" s="3"/>
      <c r="F15" s="3"/>
      <c r="G15" s="3"/>
      <c r="H15" s="3"/>
      <c r="I15" s="3"/>
      <c r="J15" s="3"/>
    </row>
    <row r="16" spans="1:11" ht="13.2">
      <c r="B16" s="3"/>
      <c r="D16" s="3"/>
      <c r="E16" s="3"/>
      <c r="F16" s="3"/>
      <c r="G16" s="3"/>
      <c r="H16" s="3"/>
      <c r="I16" s="3"/>
      <c r="J16" s="3"/>
    </row>
  </sheetData>
  <sheetProtection algorithmName="SHA-512" hashValue="ebigIAknIXBmfRRYLj66osm37Q13tM/FF+9ONQLr5k+AKSD+6h0SRK6FKY3cN1v2lG92DWRwiQz0VhJPxnBwXw==" saltValue="Wmr2UGnEkqK0m2VUr5gGYg==" spinCount="100000" sheet="1" selectLockedCells="1" selectUnlockedCells="1"/>
  <sortState xmlns:xlrd2="http://schemas.microsoft.com/office/spreadsheetml/2017/richdata2" ref="B5:AG45">
    <sortCondition descending="1" ref="G5:G45"/>
  </sortState>
  <mergeCells count="4">
    <mergeCell ref="J1:J2"/>
    <mergeCell ref="A2:G2"/>
    <mergeCell ref="A1:G1"/>
    <mergeCell ref="I1:I2"/>
  </mergeCells>
  <conditionalFormatting sqref="B3:C3">
    <cfRule type="duplicateValues" dxfId="31" priority="36" stopIfTrue="1"/>
  </conditionalFormatting>
  <conditionalFormatting sqref="B5:C5">
    <cfRule type="duplicateValues" dxfId="30" priority="4191" stopIfTrue="1"/>
  </conditionalFormatting>
  <conditionalFormatting sqref="B5:C6">
    <cfRule type="duplicateValues" dxfId="29" priority="3777" stopIfTrue="1"/>
  </conditionalFormatting>
  <conditionalFormatting sqref="B6:C8 B1:C2 B4 B17:C65510">
    <cfRule type="expression" dxfId="28" priority="38" stopIfTrue="1">
      <formula>AND(COUNTIF($B$1:$C$2, B1)+COUNTIF($B$4:$C$4, B1)+COUNTIF($B$6:$C$65510, B1)&gt;1,NOT(ISBLANK(B1)))</formula>
    </cfRule>
  </conditionalFormatting>
  <conditionalFormatting sqref="B6:C8">
    <cfRule type="duplicateValues" dxfId="27" priority="861" stopIfTrue="1"/>
  </conditionalFormatting>
  <conditionalFormatting sqref="C4">
    <cfRule type="duplicateValues" dxfId="26" priority="1"/>
    <cfRule type="duplicateValues" dxfId="25" priority="2"/>
    <cfRule type="expression" dxfId="24" priority="4198" stopIfTrue="1">
      <formula>AND(COUNTIF($B$1:$C$2, C4)+COUNTIF($B$4:$C$4, C4)+COUNTIF($B$6:$C$65496, C4)&gt;1,NOT(ISBLANK(C4)))</formula>
    </cfRule>
  </conditionalFormatting>
  <conditionalFormatting sqref="C5">
    <cfRule type="duplicateValues" dxfId="23" priority="4197" stopIfTrue="1"/>
  </conditionalFormatting>
  <conditionalFormatting sqref="C6">
    <cfRule type="duplicateValues" dxfId="22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145</v>
      </c>
      <c r="K1" s="54" t="s">
        <v>134</v>
      </c>
      <c r="L1" s="27"/>
    </row>
    <row r="2" spans="1:12" s="4" customFormat="1" ht="65.099999999999994" customHeight="1">
      <c r="A2" s="48" t="s">
        <v>201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45809</v>
      </c>
      <c r="K3" s="19">
        <v>45760</v>
      </c>
      <c r="L3" s="34"/>
    </row>
    <row r="4" spans="1:12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146</v>
      </c>
      <c r="K4" s="21" t="s">
        <v>11</v>
      </c>
      <c r="L4" s="35"/>
    </row>
    <row r="5" spans="1:12" s="11" customFormat="1" ht="18" customHeight="1">
      <c r="A5" s="1">
        <v>1</v>
      </c>
      <c r="B5" s="1">
        <v>24578</v>
      </c>
      <c r="C5" s="5" t="s">
        <v>139</v>
      </c>
      <c r="D5" s="1" t="s">
        <v>142</v>
      </c>
      <c r="E5" s="6" t="s">
        <v>19</v>
      </c>
      <c r="F5" s="1" t="s">
        <v>20</v>
      </c>
      <c r="G5" s="1">
        <f>SUM(I5:K5)</f>
        <v>50</v>
      </c>
      <c r="H5" s="31"/>
      <c r="I5" s="7"/>
      <c r="J5" s="7"/>
      <c r="K5" s="7">
        <v>50</v>
      </c>
      <c r="L5" s="36"/>
    </row>
    <row r="6" spans="1:12" s="11" customFormat="1" ht="18" customHeight="1">
      <c r="A6" s="1">
        <v>2</v>
      </c>
      <c r="B6" s="1">
        <v>13463</v>
      </c>
      <c r="C6" s="5" t="s">
        <v>174</v>
      </c>
      <c r="D6" s="1" t="s">
        <v>142</v>
      </c>
      <c r="E6" s="6" t="s">
        <v>8</v>
      </c>
      <c r="F6" s="1" t="s">
        <v>144</v>
      </c>
      <c r="G6" s="1">
        <f>SUM(I6:K6)</f>
        <v>17.5</v>
      </c>
      <c r="H6" s="31"/>
      <c r="I6" s="7"/>
      <c r="J6" s="7">
        <f>35/2</f>
        <v>17.5</v>
      </c>
      <c r="K6" s="7"/>
      <c r="L6" s="36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iQNO+l0jrBvVCyiwakUvxUj6YlwVL1Un0f5d+yFZBX074GUcWWs1NYD+aicOhqCA2pEKHm/dvgPA3A+Mse8qhg==" saltValue="497mO4DjEgx8T+VJ3FZE5w==" spinCount="100000" sheet="1" selectLockedCells="1" selectUnlockedCells="1"/>
  <sortState xmlns:xlrd2="http://schemas.microsoft.com/office/spreadsheetml/2017/richdata2" ref="B5:K5">
    <sortCondition descending="1" ref="G5"/>
  </sortState>
  <mergeCells count="5">
    <mergeCell ref="K1:K2"/>
    <mergeCell ref="A2:G2"/>
    <mergeCell ref="A1:G1"/>
    <mergeCell ref="I1:I2"/>
    <mergeCell ref="J1:J2"/>
  </mergeCells>
  <conditionalFormatting sqref="B3:C3">
    <cfRule type="duplicateValues" dxfId="21" priority="7" stopIfTrue="1"/>
  </conditionalFormatting>
  <conditionalFormatting sqref="B5:C6">
    <cfRule type="duplicateValues" dxfId="20" priority="4199" stopIfTrue="1"/>
    <cfRule type="duplicateValues" dxfId="19" priority="4200" stopIfTrue="1"/>
  </conditionalFormatting>
  <conditionalFormatting sqref="B5:C7">
    <cfRule type="duplicateValues" dxfId="18" priority="4201" stopIfTrue="1"/>
    <cfRule type="duplicateValues" dxfId="17" priority="4202" stopIfTrue="1"/>
  </conditionalFormatting>
  <conditionalFormatting sqref="B7:C9">
    <cfRule type="duplicateValues" dxfId="16" priority="2369" stopIfTrue="1"/>
  </conditionalFormatting>
  <conditionalFormatting sqref="B7:C65524 B1:C2 B4">
    <cfRule type="expression" dxfId="15" priority="2370" stopIfTrue="1">
      <formula>AND(COUNTIF($B$1:$C$2, B1)+COUNTIF($B$4:$C$4, B1)+COUNTIF($B$7:$C$65524, B1)&gt;1,NOT(ISBLANK(B1)))</formula>
    </cfRule>
  </conditionalFormatting>
  <conditionalFormatting sqref="C4">
    <cfRule type="duplicateValues" dxfId="14" priority="1"/>
    <cfRule type="duplicateValues" dxfId="13" priority="2"/>
    <cfRule type="expression" dxfId="12" priority="4207" stopIfTrue="1">
      <formula>AND(COUNTIF($B$1:$C$2, C4)+COUNTIF($B$4:$C$4, C4)+COUNTIF($B$7:$C$65495, C4)&gt;1,NOT(ISBLANK(C4)))</formula>
    </cfRule>
  </conditionalFormatting>
  <conditionalFormatting sqref="C7">
    <cfRule type="duplicateValues" dxfId="11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8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176</v>
      </c>
      <c r="K1" s="27"/>
    </row>
    <row r="2" spans="1:11" s="4" customFormat="1" ht="65.099999999999994" customHeight="1">
      <c r="A2" s="48" t="s">
        <v>202</v>
      </c>
      <c r="B2" s="49"/>
      <c r="C2" s="49"/>
      <c r="D2" s="49"/>
      <c r="E2" s="49"/>
      <c r="F2" s="49"/>
      <c r="G2" s="50"/>
      <c r="H2" s="28"/>
      <c r="I2" s="55"/>
      <c r="J2" s="55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45823</v>
      </c>
      <c r="K3" s="34"/>
    </row>
    <row r="4" spans="1:11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35"/>
    </row>
    <row r="5" spans="1:11" s="11" customFormat="1" ht="18" customHeight="1">
      <c r="A5" s="1">
        <v>1</v>
      </c>
      <c r="B5" s="1">
        <v>17485</v>
      </c>
      <c r="C5" s="5" t="s">
        <v>185</v>
      </c>
      <c r="D5" s="1" t="s">
        <v>186</v>
      </c>
      <c r="E5" s="6" t="s">
        <v>8</v>
      </c>
      <c r="F5" s="1" t="s">
        <v>20</v>
      </c>
      <c r="G5" s="1">
        <f>SUM(I5:J5)</f>
        <v>30</v>
      </c>
      <c r="H5" s="31"/>
      <c r="I5" s="7"/>
      <c r="J5" s="7">
        <v>30</v>
      </c>
      <c r="K5" s="36"/>
    </row>
    <row r="6" spans="1:11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34"/>
    </row>
    <row r="7" spans="1:11" ht="6.9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37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</sheetData>
  <sheetProtection algorithmName="SHA-512" hashValue="JsdIkmFZj93b6IxvhZ5g7kuQnyHEHYoJ/ZU6BoLejdvlJ33j1Wyiylc274d3TuwZ6FMNVVN4OfqU4Qy9fcPAuQ==" saltValue="PZnZ/8XhnCpoVD6ACNvMIA==" spinCount="100000" sheet="1" selectLockedCells="1" selectUnlockedCells="1"/>
  <sortState xmlns:xlrd2="http://schemas.microsoft.com/office/spreadsheetml/2017/richdata2" ref="B5:I5">
    <sortCondition descending="1" ref="G5"/>
  </sortState>
  <mergeCells count="4">
    <mergeCell ref="A2:G2"/>
    <mergeCell ref="A1:G1"/>
    <mergeCell ref="I1:I2"/>
    <mergeCell ref="J1:J2"/>
  </mergeCells>
  <conditionalFormatting sqref="B3:C3">
    <cfRule type="duplicateValues" dxfId="10" priority="7" stopIfTrue="1"/>
  </conditionalFormatting>
  <conditionalFormatting sqref="B5:C5">
    <cfRule type="duplicateValues" dxfId="9" priority="4208" stopIfTrue="1"/>
    <cfRule type="duplicateValues" dxfId="8" priority="4209" stopIfTrue="1"/>
  </conditionalFormatting>
  <conditionalFormatting sqref="B5:C6">
    <cfRule type="duplicateValues" dxfId="7" priority="2373" stopIfTrue="1"/>
    <cfRule type="duplicateValues" dxfId="6" priority="2374" stopIfTrue="1"/>
  </conditionalFormatting>
  <conditionalFormatting sqref="B6:C8">
    <cfRule type="duplicateValues" dxfId="5" priority="2379" stopIfTrue="1"/>
  </conditionalFormatting>
  <conditionalFormatting sqref="B6:C65530 B1:C2 B4">
    <cfRule type="expression" dxfId="4" priority="2380" stopIfTrue="1">
      <formula>AND(COUNTIF($B$1:$C$2, B1)+COUNTIF($B$4:$C$4, B1)+COUNTIF($B$6:$C$65530, B1)&gt;1,NOT(ISBLANK(B1)))</formula>
    </cfRule>
  </conditionalFormatting>
  <conditionalFormatting sqref="C4">
    <cfRule type="duplicateValues" dxfId="3" priority="1"/>
    <cfRule type="duplicateValues" dxfId="2" priority="2"/>
    <cfRule type="expression" dxfId="1" priority="4216" stopIfTrue="1">
      <formula>AND(COUNTIF($B$1:$C$2, C4)+COUNTIF($B$4:$C$4, C4)+COUNTIF($B$6:$C$65496, C4)&gt;1,NOT(ISBLANK(C4)))</formula>
    </cfRule>
  </conditionalFormatting>
  <conditionalFormatting sqref="C6">
    <cfRule type="duplicateValues" dxfId="0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16</vt:i4>
      </vt:variant>
      <vt:variant>
        <vt:lpstr>Intervalos Nomeados</vt:lpstr>
      </vt:variant>
      <vt:variant>
        <vt:i4>6</vt:i4>
      </vt:variant>
    </vt:vector>
  </HeadingPairs>
  <TitlesOfParts>
    <vt:vector size="22" baseType="lpstr">
      <vt:lpstr>MEL</vt:lpstr>
      <vt:lpstr>FEL</vt:lpstr>
      <vt:lpstr>MJR</vt:lpstr>
      <vt:lpstr>FJR</vt:lpstr>
      <vt:lpstr>JUV MASC</vt:lpstr>
      <vt:lpstr>JUV FEM</vt:lpstr>
      <vt:lpstr>INF JUV</vt:lpstr>
      <vt:lpstr>S30</vt:lpstr>
      <vt:lpstr>MA1</vt:lpstr>
      <vt:lpstr>MA2</vt:lpstr>
      <vt:lpstr>MB1</vt:lpstr>
      <vt:lpstr>MB2</vt:lpstr>
      <vt:lpstr>MC1</vt:lpstr>
      <vt:lpstr>MC2</vt:lpstr>
      <vt:lpstr>MD1</vt:lpstr>
      <vt:lpstr>MD2</vt:lpstr>
      <vt:lpstr>FEL!Area_de_impressao</vt:lpstr>
      <vt:lpstr>FJR!Area_de_impressao</vt:lpstr>
      <vt:lpstr>'INF JUV'!Area_de_impressao</vt:lpstr>
      <vt:lpstr>'JUV MASC'!Area_de_impressao</vt:lpstr>
      <vt:lpstr>MEL!Area_de_impressao</vt:lpstr>
      <vt:lpstr>MJR!Area_de_impressao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2024-12-30T19:47:00Z</cp:lastPrinted>
  <dcterms:created xsi:type="dcterms:W3CDTF">2004-03-27T01:47:07Z</dcterms:created>
  <dcterms:modified xsi:type="dcterms:W3CDTF">2025-06-16T19:40:29Z</dcterms:modified>
</cp:coreProperties>
</file>